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Podaci Vesna\Documents\Dokumenti Vesna 21.04.2023\PRORAČUNSKO - ogledni primjerci\2024\"/>
    </mc:Choice>
  </mc:AlternateContent>
  <xr:revisionPtr revIDLastSave="0" documentId="13_ncr:1_{C063FD2A-857C-492B-B442-A1F2CB4F7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 2024. 3.razina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1" l="1"/>
  <c r="F37" i="11" l="1"/>
  <c r="F35" i="11"/>
  <c r="F15" i="11"/>
  <c r="F17" i="11"/>
  <c r="I19" i="11" l="1"/>
  <c r="I17" i="11" s="1"/>
  <c r="K20" i="11"/>
  <c r="L20" i="11"/>
  <c r="K24" i="11"/>
  <c r="L24" i="11"/>
  <c r="K29" i="11"/>
  <c r="K19" i="11" s="1"/>
  <c r="K17" i="11" s="1"/>
  <c r="K15" i="11" s="1"/>
  <c r="L29" i="11"/>
  <c r="L19" i="11" s="1"/>
  <c r="L17" i="11" s="1"/>
  <c r="K35" i="11"/>
  <c r="I31" i="11"/>
  <c r="K31" i="11"/>
  <c r="L31" i="11"/>
  <c r="I48" i="11"/>
  <c r="I50" i="11"/>
  <c r="I38" i="11"/>
  <c r="I37" i="11" s="1"/>
  <c r="I35" i="11" s="1"/>
  <c r="I42" i="11"/>
  <c r="M51" i="11"/>
  <c r="G51" i="11"/>
  <c r="G50" i="11" s="1"/>
  <c r="G48" i="11"/>
  <c r="G42" i="11"/>
  <c r="G38" i="11"/>
  <c r="G20" i="11"/>
  <c r="G24" i="11"/>
  <c r="G29" i="11"/>
  <c r="G19" i="11" s="1"/>
  <c r="G17" i="11" s="1"/>
  <c r="I15" i="11" l="1"/>
  <c r="G37" i="11"/>
  <c r="G35" i="11" s="1"/>
  <c r="G15" i="11" s="1"/>
  <c r="E51" i="11" l="1"/>
  <c r="E50" i="11" s="1"/>
  <c r="H51" i="11"/>
  <c r="H50" i="11" s="1"/>
  <c r="J51" i="11"/>
  <c r="J50" i="11" s="1"/>
  <c r="L51" i="11"/>
  <c r="L50" i="11" s="1"/>
  <c r="M50" i="11"/>
  <c r="N51" i="11"/>
  <c r="N50" i="11" s="1"/>
  <c r="O51" i="11"/>
  <c r="O50" i="11" s="1"/>
  <c r="P51" i="11"/>
  <c r="P50" i="11" s="1"/>
  <c r="D51" i="11"/>
  <c r="D50" i="11" s="1"/>
  <c r="C51" i="11"/>
  <c r="C50" i="11" s="1"/>
  <c r="C29" i="11"/>
  <c r="H48" i="11"/>
  <c r="D48" i="11"/>
  <c r="P48" i="11"/>
  <c r="O48" i="11"/>
  <c r="N48" i="11"/>
  <c r="M48" i="11"/>
  <c r="L48" i="11"/>
  <c r="E48" i="11"/>
  <c r="C48" i="11"/>
  <c r="C42" i="11"/>
  <c r="D42" i="11"/>
  <c r="P42" i="11"/>
  <c r="O42" i="11"/>
  <c r="N42" i="11"/>
  <c r="M42" i="11"/>
  <c r="L42" i="11"/>
  <c r="H42" i="11"/>
  <c r="E42" i="11"/>
  <c r="D38" i="11"/>
  <c r="C38" i="11"/>
  <c r="P38" i="11"/>
  <c r="O38" i="11"/>
  <c r="N38" i="11"/>
  <c r="M38" i="11"/>
  <c r="L38" i="11"/>
  <c r="H38" i="11"/>
  <c r="E38" i="11"/>
  <c r="J37" i="11"/>
  <c r="J35" i="11" s="1"/>
  <c r="C32" i="11"/>
  <c r="C31" i="11" s="1"/>
  <c r="D32" i="11"/>
  <c r="D31" i="11" s="1"/>
  <c r="P32" i="11"/>
  <c r="P31" i="11" s="1"/>
  <c r="O32" i="11"/>
  <c r="O31" i="11" s="1"/>
  <c r="M32" i="11"/>
  <c r="M31" i="11" s="1"/>
  <c r="J32" i="11"/>
  <c r="J31" i="11" s="1"/>
  <c r="E32" i="11"/>
  <c r="E31" i="11" s="1"/>
  <c r="N31" i="11"/>
  <c r="H31" i="11"/>
  <c r="P29" i="11"/>
  <c r="O29" i="11"/>
  <c r="M29" i="11"/>
  <c r="J29" i="11"/>
  <c r="E29" i="11"/>
  <c r="D29" i="11"/>
  <c r="E24" i="11"/>
  <c r="D24" i="11"/>
  <c r="C24" i="11"/>
  <c r="P24" i="11"/>
  <c r="O24" i="11"/>
  <c r="N24" i="11"/>
  <c r="M24" i="11"/>
  <c r="J24" i="11"/>
  <c r="H24" i="11"/>
  <c r="D20" i="11"/>
  <c r="H20" i="11"/>
  <c r="P20" i="11"/>
  <c r="O20" i="11"/>
  <c r="N20" i="11"/>
  <c r="M20" i="11"/>
  <c r="J20" i="11"/>
  <c r="E20" i="11"/>
  <c r="C20" i="11"/>
  <c r="C15" i="5"/>
  <c r="C14" i="5" s="1"/>
  <c r="D15" i="5"/>
  <c r="D14" i="5" s="1"/>
  <c r="E15" i="5"/>
  <c r="E14" i="5" s="1"/>
  <c r="C12" i="5"/>
  <c r="C11" i="5" s="1"/>
  <c r="D12" i="5"/>
  <c r="D11" i="5" s="1"/>
  <c r="E12" i="5"/>
  <c r="E11" i="5" s="1"/>
  <c r="B12" i="5"/>
  <c r="B11" i="5" s="1"/>
  <c r="B15" i="5"/>
  <c r="B14" i="5" s="1"/>
  <c r="B10" i="5" s="1"/>
  <c r="C47" i="8"/>
  <c r="D47" i="8"/>
  <c r="E47" i="8"/>
  <c r="C45" i="8"/>
  <c r="D45" i="8"/>
  <c r="E45" i="8"/>
  <c r="C41" i="8"/>
  <c r="E41" i="8"/>
  <c r="C37" i="8"/>
  <c r="D37" i="8"/>
  <c r="E37" i="8"/>
  <c r="C33" i="8"/>
  <c r="D33" i="8"/>
  <c r="E33" i="8"/>
  <c r="B33" i="8"/>
  <c r="B37" i="8"/>
  <c r="B41" i="8"/>
  <c r="B45" i="8"/>
  <c r="B47" i="8"/>
  <c r="C25" i="8"/>
  <c r="D25" i="8"/>
  <c r="E25" i="8"/>
  <c r="C23" i="8"/>
  <c r="D23" i="8"/>
  <c r="E23" i="8"/>
  <c r="C19" i="8"/>
  <c r="D19" i="8"/>
  <c r="E19" i="8"/>
  <c r="C15" i="8"/>
  <c r="D15" i="8"/>
  <c r="E15" i="8"/>
  <c r="C11" i="8"/>
  <c r="D11" i="8"/>
  <c r="E11" i="8"/>
  <c r="B11" i="8"/>
  <c r="B15" i="8"/>
  <c r="B19" i="8"/>
  <c r="B23" i="8"/>
  <c r="B25" i="8"/>
  <c r="E29" i="3"/>
  <c r="F29" i="3"/>
  <c r="G29" i="3"/>
  <c r="D29" i="3"/>
  <c r="E25" i="3"/>
  <c r="E24" i="3" s="1"/>
  <c r="F25" i="3"/>
  <c r="F24" i="3" s="1"/>
  <c r="G25" i="3"/>
  <c r="G24" i="3" s="1"/>
  <c r="D25" i="3"/>
  <c r="D24" i="3" s="1"/>
  <c r="E17" i="3"/>
  <c r="F17" i="3"/>
  <c r="G17" i="3"/>
  <c r="D17" i="3"/>
  <c r="E11" i="3"/>
  <c r="F11" i="3"/>
  <c r="G11" i="3"/>
  <c r="D10" i="3"/>
  <c r="D11" i="3"/>
  <c r="F12" i="10"/>
  <c r="F11" i="10" s="1"/>
  <c r="F13" i="10"/>
  <c r="F9" i="10"/>
  <c r="F37" i="10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I8" i="10"/>
  <c r="H8" i="10"/>
  <c r="G8" i="10"/>
  <c r="G14" i="10" s="1"/>
  <c r="F8" i="10"/>
  <c r="M19" i="11" l="1"/>
  <c r="M17" i="11" s="1"/>
  <c r="J19" i="11"/>
  <c r="J17" i="11" s="1"/>
  <c r="J15" i="11" s="1"/>
  <c r="D10" i="8"/>
  <c r="B10" i="8"/>
  <c r="B32" i="8"/>
  <c r="E32" i="8"/>
  <c r="F14" i="10"/>
  <c r="F22" i="10" s="1"/>
  <c r="F28" i="10" s="1"/>
  <c r="F29" i="10" s="1"/>
  <c r="E10" i="8"/>
  <c r="H14" i="10"/>
  <c r="D32" i="8"/>
  <c r="L37" i="11"/>
  <c r="L35" i="11" s="1"/>
  <c r="L15" i="11" s="1"/>
  <c r="P37" i="11"/>
  <c r="P35" i="11" s="1"/>
  <c r="M37" i="11"/>
  <c r="M35" i="11" s="1"/>
  <c r="P19" i="11"/>
  <c r="P17" i="11" s="1"/>
  <c r="N19" i="11"/>
  <c r="N17" i="11" s="1"/>
  <c r="N15" i="11" s="1"/>
  <c r="H37" i="11"/>
  <c r="H35" i="11" s="1"/>
  <c r="C32" i="8"/>
  <c r="C10" i="8"/>
  <c r="O37" i="11"/>
  <c r="O35" i="11" s="1"/>
  <c r="N37" i="11"/>
  <c r="N35" i="11" s="1"/>
  <c r="E37" i="11"/>
  <c r="E35" i="11" s="1"/>
  <c r="E19" i="11"/>
  <c r="E17" i="11" s="1"/>
  <c r="O19" i="11"/>
  <c r="O17" i="11" s="1"/>
  <c r="D19" i="11"/>
  <c r="D17" i="11" s="1"/>
  <c r="C19" i="11"/>
  <c r="C17" i="11" s="1"/>
  <c r="H19" i="11"/>
  <c r="H17" i="11" s="1"/>
  <c r="C37" i="11"/>
  <c r="C35" i="11" s="1"/>
  <c r="D37" i="11"/>
  <c r="D35" i="11" s="1"/>
  <c r="C10" i="5"/>
  <c r="E10" i="5"/>
  <c r="D10" i="5"/>
  <c r="G10" i="3"/>
  <c r="F10" i="3"/>
  <c r="E10" i="3"/>
  <c r="I14" i="10"/>
  <c r="I22" i="10" s="1"/>
  <c r="I28" i="10" s="1"/>
  <c r="I29" i="10" s="1"/>
  <c r="H22" i="10"/>
  <c r="H28" i="10" s="1"/>
  <c r="H29" i="10" s="1"/>
  <c r="G22" i="10"/>
  <c r="G28" i="10" s="1"/>
  <c r="G29" i="10" s="1"/>
  <c r="M15" i="11" l="1"/>
  <c r="P15" i="11"/>
  <c r="E15" i="11"/>
  <c r="O15" i="11"/>
  <c r="C15" i="11"/>
  <c r="H15" i="11"/>
  <c r="D15" i="11"/>
</calcChain>
</file>

<file path=xl/sharedStrings.xml><?xml version="1.0" encoding="utf-8"?>
<sst xmlns="http://schemas.openxmlformats.org/spreadsheetml/2006/main" count="241" uniqueCount="137">
  <si>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</si>
  <si>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</si>
  <si>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</si>
  <si>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</si>
  <si>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</si>
  <si>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</si>
  <si>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</si>
  <si>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</si>
  <si>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</si>
  <si>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</si>
  <si>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</si>
  <si>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</si>
  <si>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</si>
  <si>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</si>
  <si>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</si>
  <si>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</si>
  <si>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</si>
  <si>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</si>
  <si>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</si>
  <si>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</si>
  <si>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</si>
  <si>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</si>
  <si>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</si>
  <si>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</si>
  <si>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</si>
  <si>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</si>
  <si>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</si>
  <si>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</si>
  <si>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</si>
  <si>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</si>
  <si>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</si>
  <si>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</si>
  <si>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</si>
  <si>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</si>
  <si>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</si>
  <si>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</si>
  <si>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</si>
  <si>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</si>
  <si>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</si>
  <si>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</si>
  <si>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</si>
  <si>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</si>
  <si>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</si>
  <si>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</si>
  <si>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</si>
  <si>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</si>
  <si>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</si>
  <si>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</si>
  <si>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</si>
  <si>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</si>
  <si>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</si>
  <si>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</si>
  <si>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</si>
  <si>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</si>
  <si>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</si>
  <si>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</si>
  <si>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</si>
  <si>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</si>
  <si>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</si>
  <si>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</si>
  <si>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</si>
  <si>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</si>
  <si>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</si>
  <si>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</si>
  <si>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</si>
  <si>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</si>
  <si>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</si>
  <si>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</si>
  <si>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</si>
  <si>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</si>
  <si>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</si>
  <si>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</si>
  <si>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</si>
  <si>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</si>
  <si>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Financijski rashodi</t>
  </si>
  <si>
    <t>9611 Višak prihoda Opći prihodi</t>
  </si>
  <si>
    <t>9711 Višak prihoda Opći prihodi</t>
  </si>
  <si>
    <t>31 Vlastiti prihodi</t>
  </si>
  <si>
    <t>9631 Višak prihoda vlastiti prihodi</t>
  </si>
  <si>
    <t>9731 Višak prihoda vlastiti prihodi</t>
  </si>
  <si>
    <t>9643 Višak prihoda za posebne namjene</t>
  </si>
  <si>
    <t>9743 Višak prihoda za posebne namjene</t>
  </si>
  <si>
    <t>61 Donacije</t>
  </si>
  <si>
    <t>6 Donacije</t>
  </si>
  <si>
    <t>08 Rekreacija, kultura i religija</t>
  </si>
  <si>
    <t>082 Služba kulture</t>
  </si>
  <si>
    <t>0820 Služba kulture</t>
  </si>
  <si>
    <t>09 Obrazovanje</t>
  </si>
  <si>
    <t>095 Obrazovanje koje se ne može definirati po stupnju</t>
  </si>
  <si>
    <t>0950 Obrazovanje koje se ne može definirati po stupnju</t>
  </si>
  <si>
    <t>Pučko otvoreno učilište Donja Stubica</t>
  </si>
  <si>
    <t>Nova ulica 1, Donja Stubica</t>
  </si>
  <si>
    <t>Klasa:</t>
  </si>
  <si>
    <t>Urbroj:</t>
  </si>
  <si>
    <t xml:space="preserve"> OPĆI PRIHODI - IZVOR 11</t>
  </si>
  <si>
    <t xml:space="preserve"> VLASTITI PRIHODI - IZVOR 31</t>
  </si>
  <si>
    <t>PRIHODI ZA POSEBNE NAMJENE - IZVOR 43</t>
  </si>
  <si>
    <t>POMOĆI - IZVOR 52</t>
  </si>
  <si>
    <t>DONACIJE - IZVOR  61</t>
  </si>
  <si>
    <t>Prihodi od nefinancijske imovine i nadoknade šteta s osnova osiguranja</t>
  </si>
  <si>
    <t>Namjenski primici od zaduživanja</t>
  </si>
  <si>
    <t>PRORAČUNSKI KORISNIK: RKP 51685</t>
  </si>
  <si>
    <t>PROGRAM: Javne potrebe u školstvu</t>
  </si>
  <si>
    <t>Funkcijska klasifikacija: 0950</t>
  </si>
  <si>
    <t>A1025 01 AKTIVNOST: Redovan rad pučkog otvorenog učilišta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</si>
  <si>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</si>
  <si>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</si>
  <si>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</si>
  <si>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</si>
  <si>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</si>
  <si>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</si>
  <si>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</si>
  <si>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</si>
  <si>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</si>
  <si>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K1025 01 KAPITALNI PROJEKT: Opremanje pučkog otvorenog učilišta</t>
  </si>
  <si>
    <t>Postrojenja i oprema</t>
  </si>
  <si>
    <t>Nematerijalna imovina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</si>
  <si>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</si>
  <si>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</si>
  <si>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</si>
  <si>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</si>
  <si>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K1026 01 KAPITALNI PROJEKT: Opremanje knjižnice i čitaonice</t>
  </si>
  <si>
    <t>Knjige, umjetnička djela i ostale izložbene vrijednosti</t>
  </si>
  <si>
    <t>400-02/23-01/01</t>
  </si>
  <si>
    <t>Izvršenje Financijskog plana za 2022. godinu</t>
  </si>
  <si>
    <t>Tekući  financijski plan za 2023. godinu</t>
  </si>
  <si>
    <t>Financijski plan za 2024. godinu</t>
  </si>
  <si>
    <t>Na temelju članka 37. Zakona o ustanovama (NN NN 76/93, 29/97, 47/99, 35/08, 127/19) i članka 13. Statuta Pučkog otvorenog učilišta Donja Stubica ravnateljica Pučkog otvorenog učilišta Donja Stubica donosi:</t>
  </si>
  <si>
    <t>Ravnateljica Manuela Frinčić, mag. bibl.</t>
  </si>
  <si>
    <t>I. IZMJENE FINANCIJSKOG PLANA PUČKOG OTVORENOG UČILIŠTA DONJA STUBICA
ZA 2024.</t>
  </si>
  <si>
    <t>I. izmjene Financijskog plana za 2024. godinu</t>
  </si>
  <si>
    <t>Izvor 9631 višak prihoda poslovanja - izvor 31</t>
  </si>
  <si>
    <t>Izvor 9611 višak prihoda poslovanja - izvor 11</t>
  </si>
  <si>
    <t>2113-02-24-06</t>
  </si>
  <si>
    <t>Donja Stubica, 08. 05. 2024.</t>
  </si>
  <si>
    <t>Povećanje/ smanjenje</t>
  </si>
  <si>
    <t>PUČKO OTVORENO UČILIŠTE Nova ulica 1 Donja Stubica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</si>
</sst>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7"/>
      <color indexed="8"/>
      <name val="Calibri"/>
      <family val="2"/>
      <charset val="238"/>
      <scheme val="minor"/>
    </font>
    <font>
      <b/>
      <sz val="6"/>
      <color indexed="8"/>
      <name val="Calibri"/>
      <family val="2"/>
      <charset val="238"/>
      <scheme val="minor"/>
    </font>
    <font>
      <b/>
      <sz val="4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sz val="9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164" fontId="1" fillId="0" borderId="3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wrapText="1"/>
    </xf>
    <xf numFmtId="3" fontId="6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3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12" fillId="0" borderId="0" xfId="0" applyNumberFormat="1" applyFont="1" applyAlignment="1">
      <alignment vertical="center"/>
    </xf>
    <xf numFmtId="3" fontId="5" fillId="0" borderId="0" xfId="0" applyNumberFormat="1" applyFont="1"/>
    <xf numFmtId="0" fontId="13" fillId="6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10" borderId="26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vertical="center" wrapText="1"/>
    </xf>
    <xf numFmtId="0" fontId="13" fillId="0" borderId="26" xfId="0" applyFont="1" applyBorder="1" applyAlignment="1">
      <alignment horizontal="left" vertical="center"/>
    </xf>
    <xf numFmtId="0" fontId="13" fillId="0" borderId="24" xfId="0" applyFont="1" applyBorder="1" applyAlignment="1">
      <alignment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wrapText="1"/>
    </xf>
    <xf numFmtId="0" fontId="23" fillId="0" borderId="24" xfId="0" applyFont="1" applyBorder="1" applyAlignment="1">
      <alignment vertical="center"/>
    </xf>
    <xf numFmtId="0" fontId="16" fillId="10" borderId="28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25" fillId="9" borderId="0" xfId="0" applyFont="1" applyFill="1" applyAlignment="1">
      <alignment horizontal="center"/>
    </xf>
    <xf numFmtId="0" fontId="8" fillId="9" borderId="0" xfId="0" applyFont="1" applyFill="1" applyAlignment="1">
      <alignment wrapText="1"/>
    </xf>
    <xf numFmtId="0" fontId="12" fillId="9" borderId="0" xfId="0" applyFont="1" applyFill="1" applyAlignment="1">
      <alignment vertical="center"/>
    </xf>
    <xf numFmtId="0" fontId="8" fillId="0" borderId="0" xfId="0" applyFont="1"/>
    <xf numFmtId="0" fontId="8" fillId="9" borderId="0" xfId="0" applyFont="1" applyFill="1"/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0" fontId="28" fillId="2" borderId="3" xfId="0" quotePrefix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left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11" fillId="5" borderId="16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6" fillId="2" borderId="8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 wrapText="1"/>
    </xf>
    <xf numFmtId="164" fontId="0" fillId="0" borderId="0" xfId="0" applyNumberFormat="1"/>
    <xf numFmtId="0" fontId="6" fillId="2" borderId="3" xfId="0" quotePrefix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right"/>
    </xf>
    <xf numFmtId="0" fontId="27" fillId="2" borderId="8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30" fillId="0" borderId="0" xfId="0" applyFont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0" fontId="27" fillId="3" borderId="1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164" fontId="27" fillId="4" borderId="1" xfId="0" quotePrefix="1" applyNumberFormat="1" applyFont="1" applyFill="1" applyBorder="1" applyAlignment="1">
      <alignment horizontal="right"/>
    </xf>
    <xf numFmtId="164" fontId="27" fillId="3" borderId="1" xfId="0" quotePrefix="1" applyNumberFormat="1" applyFont="1" applyFill="1" applyBorder="1" applyAlignment="1">
      <alignment horizontal="right"/>
    </xf>
    <xf numFmtId="0" fontId="31" fillId="0" borderId="0" xfId="0" applyFont="1" applyAlignment="1">
      <alignment horizontal="center" vertical="center" wrapText="1"/>
    </xf>
    <xf numFmtId="0" fontId="32" fillId="0" borderId="0" xfId="0" quotePrefix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0" borderId="0" xfId="0" applyFont="1"/>
    <xf numFmtId="0" fontId="27" fillId="0" borderId="1" xfId="0" quotePrefix="1" applyFont="1" applyBorder="1" applyAlignment="1">
      <alignment horizontal="left" wrapText="1"/>
    </xf>
    <xf numFmtId="0" fontId="27" fillId="0" borderId="2" xfId="0" quotePrefix="1" applyFont="1" applyBorder="1" applyAlignment="1">
      <alignment horizontal="left" wrapText="1"/>
    </xf>
    <xf numFmtId="0" fontId="27" fillId="0" borderId="2" xfId="0" quotePrefix="1" applyFont="1" applyBorder="1" applyAlignment="1">
      <alignment horizontal="center" wrapText="1"/>
    </xf>
    <xf numFmtId="0" fontId="27" fillId="0" borderId="2" xfId="0" quotePrefix="1" applyFont="1" applyBorder="1" applyAlignment="1">
      <alignment horizontal="left"/>
    </xf>
    <xf numFmtId="164" fontId="11" fillId="3" borderId="1" xfId="0" quotePrefix="1" applyNumberFormat="1" applyFont="1" applyFill="1" applyBorder="1" applyAlignment="1">
      <alignment horizontal="right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center" wrapText="1"/>
    </xf>
    <xf numFmtId="164" fontId="11" fillId="3" borderId="7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164" fontId="0" fillId="0" borderId="10" xfId="0" applyNumberFormat="1" applyBorder="1"/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28" fillId="2" borderId="8" xfId="0" quotePrefix="1" applyFont="1" applyFill="1" applyBorder="1" applyAlignment="1">
      <alignment horizontal="left" vertical="center" wrapText="1"/>
    </xf>
    <xf numFmtId="0" fontId="28" fillId="2" borderId="8" xfId="0" quotePrefix="1" applyFont="1" applyFill="1" applyBorder="1" applyAlignment="1">
      <alignment horizontal="left" vertical="center"/>
    </xf>
    <xf numFmtId="0" fontId="28" fillId="2" borderId="9" xfId="0" quotePrefix="1" applyFont="1" applyFill="1" applyBorder="1" applyAlignment="1">
      <alignment horizontal="left" vertical="center"/>
    </xf>
    <xf numFmtId="164" fontId="5" fillId="2" borderId="15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11" fillId="3" borderId="33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Border="1" applyAlignment="1">
      <alignment vertical="center"/>
    </xf>
    <xf numFmtId="164" fontId="16" fillId="10" borderId="24" xfId="0" applyNumberFormat="1" applyFont="1" applyFill="1" applyBorder="1" applyAlignment="1">
      <alignment vertical="center"/>
    </xf>
    <xf numFmtId="164" fontId="16" fillId="0" borderId="24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vertical="center"/>
    </xf>
    <xf numFmtId="164" fontId="16" fillId="11" borderId="27" xfId="0" applyNumberFormat="1" applyFont="1" applyFill="1" applyBorder="1" applyAlignment="1">
      <alignment vertical="center"/>
    </xf>
    <xf numFmtId="164" fontId="16" fillId="7" borderId="24" xfId="0" applyNumberFormat="1" applyFont="1" applyFill="1" applyBorder="1" applyAlignment="1">
      <alignment vertical="center"/>
    </xf>
    <xf numFmtId="164" fontId="16" fillId="8" borderId="24" xfId="0" applyNumberFormat="1" applyFont="1" applyFill="1" applyBorder="1" applyAlignment="1">
      <alignment vertical="center"/>
    </xf>
    <xf numFmtId="164" fontId="12" fillId="7" borderId="24" xfId="0" applyNumberFormat="1" applyFont="1" applyFill="1" applyBorder="1" applyAlignment="1">
      <alignment vertical="center"/>
    </xf>
    <xf numFmtId="164" fontId="10" fillId="8" borderId="24" xfId="0" applyNumberFormat="1" applyFont="1" applyFill="1" applyBorder="1" applyAlignment="1">
      <alignment vertical="center"/>
    </xf>
    <xf numFmtId="164" fontId="10" fillId="0" borderId="24" xfId="0" applyNumberFormat="1" applyFont="1" applyBorder="1" applyAlignment="1">
      <alignment vertical="center"/>
    </xf>
    <xf numFmtId="164" fontId="10" fillId="8" borderId="0" xfId="0" applyNumberFormat="1" applyFont="1" applyFill="1" applyAlignment="1">
      <alignment vertical="center"/>
    </xf>
    <xf numFmtId="164" fontId="16" fillId="11" borderId="21" xfId="0" applyNumberFormat="1" applyFont="1" applyFill="1" applyBorder="1" applyAlignment="1">
      <alignment vertical="center"/>
    </xf>
    <xf numFmtId="164" fontId="18" fillId="8" borderId="24" xfId="0" applyNumberFormat="1" applyFont="1" applyFill="1" applyBorder="1" applyAlignment="1">
      <alignment vertical="center"/>
    </xf>
    <xf numFmtId="164" fontId="24" fillId="10" borderId="20" xfId="0" applyNumberFormat="1" applyFont="1" applyFill="1" applyBorder="1" applyAlignment="1">
      <alignment vertical="center"/>
    </xf>
    <xf numFmtId="164" fontId="18" fillId="0" borderId="24" xfId="0" applyNumberFormat="1" applyFont="1" applyBorder="1" applyAlignment="1">
      <alignment vertical="center"/>
    </xf>
    <xf numFmtId="164" fontId="12" fillId="8" borderId="24" xfId="0" applyNumberFormat="1" applyFont="1" applyFill="1" applyBorder="1" applyAlignment="1">
      <alignment vertical="center"/>
    </xf>
    <xf numFmtId="164" fontId="12" fillId="7" borderId="31" xfId="0" applyNumberFormat="1" applyFont="1" applyFill="1" applyBorder="1" applyAlignment="1">
      <alignment vertical="center"/>
    </xf>
    <xf numFmtId="164" fontId="12" fillId="8" borderId="31" xfId="0" applyNumberFormat="1" applyFont="1" applyFill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3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" fontId="35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vertical="center"/>
    </xf>
    <xf numFmtId="164" fontId="20" fillId="0" borderId="35" xfId="0" applyNumberFormat="1" applyFont="1" applyBorder="1" applyAlignment="1">
      <alignment vertical="center"/>
    </xf>
    <xf numFmtId="164" fontId="12" fillId="0" borderId="36" xfId="0" applyNumberFormat="1" applyFont="1" applyBorder="1" applyAlignment="1">
      <alignment vertical="center"/>
    </xf>
    <xf numFmtId="164" fontId="16" fillId="0" borderId="39" xfId="0" applyNumberFormat="1" applyFont="1" applyBorder="1" applyAlignment="1">
      <alignment vertical="center"/>
    </xf>
    <xf numFmtId="164" fontId="16" fillId="0" borderId="40" xfId="0" applyNumberFormat="1" applyFont="1" applyBorder="1" applyAlignment="1">
      <alignment vertical="center"/>
    </xf>
    <xf numFmtId="0" fontId="27" fillId="0" borderId="1" xfId="0" quotePrefix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7" fillId="0" borderId="1" xfId="0" quotePrefix="1" applyFont="1" applyBorder="1" applyAlignment="1">
      <alignment horizontal="left" vertical="center" wrapText="1"/>
    </xf>
    <xf numFmtId="0" fontId="27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11" borderId="22" xfId="0" applyFont="1" applyFill="1" applyBorder="1" applyAlignment="1">
      <alignment horizontal="left" vertical="center" wrapText="1"/>
    </xf>
    <xf numFmtId="0" fontId="22" fillId="11" borderId="23" xfId="0" applyFont="1" applyFill="1" applyBorder="1" applyAlignment="1">
      <alignment vertical="center" wrapText="1"/>
    </xf>
    <xf numFmtId="0" fontId="19" fillId="9" borderId="19" xfId="0" applyFont="1" applyFill="1" applyBorder="1" applyAlignment="1">
      <alignment horizontal="left" vertical="center" wrapText="1"/>
    </xf>
    <xf numFmtId="0" fontId="19" fillId="9" borderId="20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I10" sqref="I10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9" ht="18.7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73" t="s">
        <v>18</v>
      </c>
      <c r="B3" s="173"/>
      <c r="C3" s="173"/>
      <c r="D3" s="173"/>
      <c r="E3" s="173"/>
      <c r="F3" s="173"/>
      <c r="G3" s="173"/>
      <c r="H3" s="173"/>
      <c r="I3" s="174"/>
    </row>
    <row r="4" spans="1:9" ht="18.75" x14ac:dyDescent="0.25">
      <c r="A4" s="12"/>
      <c r="B4" s="12"/>
      <c r="C4" s="12"/>
      <c r="D4" s="12"/>
      <c r="E4" s="12"/>
      <c r="F4" s="12"/>
      <c r="G4" s="12"/>
      <c r="H4" s="12"/>
      <c r="I4" s="42"/>
    </row>
    <row r="5" spans="1:9" ht="15.75" x14ac:dyDescent="0.25">
      <c r="A5" s="173" t="s">
        <v>23</v>
      </c>
      <c r="B5" s="175"/>
      <c r="C5" s="175"/>
      <c r="D5" s="175"/>
      <c r="E5" s="175"/>
      <c r="F5" s="175"/>
      <c r="G5" s="175"/>
      <c r="H5" s="175"/>
      <c r="I5" s="175"/>
    </row>
    <row r="6" spans="1:9" ht="18.75" x14ac:dyDescent="0.3">
      <c r="A6" s="87"/>
      <c r="B6" s="88"/>
      <c r="C6" s="88"/>
      <c r="D6" s="88"/>
      <c r="E6" s="89"/>
      <c r="F6" s="1"/>
      <c r="G6" s="1"/>
      <c r="H6" s="1"/>
      <c r="I6" s="2" t="s">
        <v>33</v>
      </c>
    </row>
    <row r="7" spans="1:9" ht="25.5" x14ac:dyDescent="0.25">
      <c r="A7" s="90"/>
      <c r="B7" s="91"/>
      <c r="C7" s="91"/>
      <c r="D7" s="92"/>
      <c r="E7" s="93"/>
      <c r="F7" s="94" t="s">
        <v>34</v>
      </c>
      <c r="G7" s="94" t="s">
        <v>32</v>
      </c>
      <c r="H7" s="94" t="s">
        <v>42</v>
      </c>
      <c r="I7" s="94" t="s">
        <v>130</v>
      </c>
    </row>
    <row r="8" spans="1:9" x14ac:dyDescent="0.25">
      <c r="A8" s="176" t="s">
        <v>0</v>
      </c>
      <c r="B8" s="177"/>
      <c r="C8" s="177"/>
      <c r="D8" s="177"/>
      <c r="E8" s="178"/>
      <c r="F8" s="96">
        <f>F9+F10</f>
        <v>86502.16869068949</v>
      </c>
      <c r="G8" s="96">
        <f t="shared" ref="G8:I8" si="0">G9+G10</f>
        <v>89646.53</v>
      </c>
      <c r="H8" s="96">
        <f t="shared" si="0"/>
        <v>107000</v>
      </c>
      <c r="I8" s="96">
        <f t="shared" si="0"/>
        <v>114650</v>
      </c>
    </row>
    <row r="9" spans="1:9" x14ac:dyDescent="0.25">
      <c r="A9" s="179" t="s">
        <v>36</v>
      </c>
      <c r="B9" s="180"/>
      <c r="C9" s="180"/>
      <c r="D9" s="180"/>
      <c r="E9" s="172"/>
      <c r="F9" s="97">
        <f>651750.59/7.5345</f>
        <v>86502.16869068949</v>
      </c>
      <c r="G9" s="97">
        <v>89646.53</v>
      </c>
      <c r="H9" s="97">
        <v>107000</v>
      </c>
      <c r="I9" s="97">
        <v>114650</v>
      </c>
    </row>
    <row r="10" spans="1:9" x14ac:dyDescent="0.25">
      <c r="A10" s="171" t="s">
        <v>37</v>
      </c>
      <c r="B10" s="172"/>
      <c r="C10" s="172"/>
      <c r="D10" s="172"/>
      <c r="E10" s="172"/>
      <c r="F10" s="97">
        <v>0</v>
      </c>
      <c r="G10" s="97">
        <v>0</v>
      </c>
      <c r="H10" s="97">
        <v>0</v>
      </c>
      <c r="I10" s="97">
        <v>0</v>
      </c>
    </row>
    <row r="11" spans="1:9" x14ac:dyDescent="0.25">
      <c r="A11" s="98" t="s">
        <v>1</v>
      </c>
      <c r="B11" s="95"/>
      <c r="C11" s="95"/>
      <c r="D11" s="95"/>
      <c r="E11" s="95"/>
      <c r="F11" s="96">
        <f>F12+F13</f>
        <v>81628.376136439038</v>
      </c>
      <c r="G11" s="96">
        <f t="shared" ref="G11:I11" si="1">G12+G13</f>
        <v>100310.85999999999</v>
      </c>
      <c r="H11" s="96">
        <f t="shared" si="1"/>
        <v>107000</v>
      </c>
      <c r="I11" s="96">
        <f t="shared" si="1"/>
        <v>119326.15</v>
      </c>
    </row>
    <row r="12" spans="1:9" x14ac:dyDescent="0.25">
      <c r="A12" s="181" t="s">
        <v>38</v>
      </c>
      <c r="B12" s="180"/>
      <c r="C12" s="180"/>
      <c r="D12" s="180"/>
      <c r="E12" s="180"/>
      <c r="F12" s="97">
        <f>555293.01/7.5345</f>
        <v>73700.047780211025</v>
      </c>
      <c r="G12" s="97">
        <v>90547.68</v>
      </c>
      <c r="H12" s="97">
        <v>95900</v>
      </c>
      <c r="I12" s="97">
        <v>101576.15</v>
      </c>
    </row>
    <row r="13" spans="1:9" x14ac:dyDescent="0.25">
      <c r="A13" s="171" t="s">
        <v>39</v>
      </c>
      <c r="B13" s="172"/>
      <c r="C13" s="172"/>
      <c r="D13" s="172"/>
      <c r="E13" s="172"/>
      <c r="F13" s="97">
        <f>59735.99/7.5345</f>
        <v>7928.3283562280167</v>
      </c>
      <c r="G13" s="97">
        <v>9763.18</v>
      </c>
      <c r="H13" s="97">
        <v>11100</v>
      </c>
      <c r="I13" s="97">
        <v>17750</v>
      </c>
    </row>
    <row r="14" spans="1:9" x14ac:dyDescent="0.25">
      <c r="A14" s="182" t="s">
        <v>63</v>
      </c>
      <c r="B14" s="177"/>
      <c r="C14" s="177"/>
      <c r="D14" s="177"/>
      <c r="E14" s="177"/>
      <c r="F14" s="96">
        <f>F8-F11</f>
        <v>4873.7925542504527</v>
      </c>
      <c r="G14" s="96">
        <f t="shared" ref="G14:I14" si="2">G8-G11</f>
        <v>-10664.329999999987</v>
      </c>
      <c r="H14" s="96">
        <f t="shared" si="2"/>
        <v>0</v>
      </c>
      <c r="I14" s="96">
        <f t="shared" si="2"/>
        <v>-4676.1499999999942</v>
      </c>
    </row>
    <row r="15" spans="1:9" ht="18.75" x14ac:dyDescent="0.25">
      <c r="A15" s="12"/>
      <c r="B15" s="99"/>
      <c r="C15" s="99"/>
      <c r="D15" s="99"/>
      <c r="E15" s="99"/>
      <c r="F15" s="99"/>
      <c r="G15" s="99"/>
      <c r="H15" s="9"/>
      <c r="I15" s="9"/>
    </row>
    <row r="16" spans="1:9" ht="15.75" x14ac:dyDescent="0.25">
      <c r="A16" s="173" t="s">
        <v>24</v>
      </c>
      <c r="B16" s="175"/>
      <c r="C16" s="175"/>
      <c r="D16" s="175"/>
      <c r="E16" s="175"/>
      <c r="F16" s="175"/>
      <c r="G16" s="175"/>
      <c r="H16" s="175"/>
      <c r="I16" s="175"/>
    </row>
    <row r="17" spans="1:9" ht="18.75" x14ac:dyDescent="0.25">
      <c r="A17" s="12"/>
      <c r="B17" s="99"/>
      <c r="C17" s="99"/>
      <c r="D17" s="99"/>
      <c r="E17" s="99"/>
      <c r="F17" s="99"/>
      <c r="G17" s="99"/>
      <c r="H17" s="9"/>
      <c r="I17" s="9"/>
    </row>
    <row r="18" spans="1:9" ht="25.5" x14ac:dyDescent="0.25">
      <c r="A18" s="90"/>
      <c r="B18" s="91"/>
      <c r="C18" s="91"/>
      <c r="D18" s="92"/>
      <c r="E18" s="93"/>
      <c r="F18" s="94" t="s">
        <v>34</v>
      </c>
      <c r="G18" s="94" t="s">
        <v>32</v>
      </c>
      <c r="H18" s="94" t="s">
        <v>42</v>
      </c>
      <c r="I18" s="94" t="s">
        <v>130</v>
      </c>
    </row>
    <row r="19" spans="1:9" x14ac:dyDescent="0.25">
      <c r="A19" s="171" t="s">
        <v>40</v>
      </c>
      <c r="B19" s="172"/>
      <c r="C19" s="172"/>
      <c r="D19" s="172"/>
      <c r="E19" s="172"/>
      <c r="F19" s="97"/>
      <c r="G19" s="97"/>
      <c r="H19" s="97"/>
      <c r="I19" s="97"/>
    </row>
    <row r="20" spans="1:9" x14ac:dyDescent="0.25">
      <c r="A20" s="171" t="s">
        <v>41</v>
      </c>
      <c r="B20" s="172"/>
      <c r="C20" s="172"/>
      <c r="D20" s="172"/>
      <c r="E20" s="172"/>
      <c r="F20" s="97"/>
      <c r="G20" s="97"/>
      <c r="H20" s="97"/>
      <c r="I20" s="97"/>
    </row>
    <row r="21" spans="1:9" x14ac:dyDescent="0.25">
      <c r="A21" s="182" t="s">
        <v>2</v>
      </c>
      <c r="B21" s="177"/>
      <c r="C21" s="177"/>
      <c r="D21" s="177"/>
      <c r="E21" s="177"/>
      <c r="F21" s="96">
        <f>F19-F20</f>
        <v>0</v>
      </c>
      <c r="G21" s="96">
        <f t="shared" ref="G21:I21" si="3">G19-G20</f>
        <v>0</v>
      </c>
      <c r="H21" s="96">
        <f t="shared" si="3"/>
        <v>0</v>
      </c>
      <c r="I21" s="96">
        <f t="shared" si="3"/>
        <v>0</v>
      </c>
    </row>
    <row r="22" spans="1:9" x14ac:dyDescent="0.25">
      <c r="A22" s="182" t="s">
        <v>64</v>
      </c>
      <c r="B22" s="177"/>
      <c r="C22" s="177"/>
      <c r="D22" s="177"/>
      <c r="E22" s="177"/>
      <c r="F22" s="96">
        <f>F14+F21</f>
        <v>4873.7925542504527</v>
      </c>
      <c r="G22" s="96">
        <f t="shared" ref="G22:I22" si="4">G14+G21</f>
        <v>-10664.329999999987</v>
      </c>
      <c r="H22" s="96">
        <f t="shared" si="4"/>
        <v>0</v>
      </c>
      <c r="I22" s="96">
        <f t="shared" si="4"/>
        <v>-4676.1499999999942</v>
      </c>
    </row>
    <row r="23" spans="1:9" ht="18.75" x14ac:dyDescent="0.25">
      <c r="A23" s="100"/>
      <c r="B23" s="99"/>
      <c r="C23" s="99"/>
      <c r="D23" s="99"/>
      <c r="E23" s="99"/>
      <c r="F23" s="99"/>
      <c r="G23" s="99"/>
      <c r="H23" s="9"/>
      <c r="I23" s="9"/>
    </row>
    <row r="24" spans="1:9" ht="15.75" x14ac:dyDescent="0.25">
      <c r="A24" s="173" t="s">
        <v>65</v>
      </c>
      <c r="B24" s="175"/>
      <c r="C24" s="175"/>
      <c r="D24" s="175"/>
      <c r="E24" s="175"/>
      <c r="F24" s="175"/>
      <c r="G24" s="175"/>
      <c r="H24" s="175"/>
      <c r="I24" s="175"/>
    </row>
    <row r="25" spans="1:9" ht="15.75" x14ac:dyDescent="0.25">
      <c r="A25" s="41"/>
      <c r="B25" s="3"/>
      <c r="C25" s="3"/>
      <c r="D25" s="3"/>
      <c r="E25" s="3"/>
      <c r="F25" s="3"/>
      <c r="G25" s="3"/>
      <c r="H25" s="3"/>
      <c r="I25" s="3"/>
    </row>
    <row r="26" spans="1:9" ht="25.5" x14ac:dyDescent="0.25">
      <c r="A26" s="90"/>
      <c r="B26" s="91"/>
      <c r="C26" s="91"/>
      <c r="D26" s="92"/>
      <c r="E26" s="93"/>
      <c r="F26" s="94" t="s">
        <v>34</v>
      </c>
      <c r="G26" s="94" t="s">
        <v>32</v>
      </c>
      <c r="H26" s="94" t="s">
        <v>42</v>
      </c>
      <c r="I26" s="94" t="s">
        <v>130</v>
      </c>
    </row>
    <row r="27" spans="1:9" ht="15" customHeight="1" x14ac:dyDescent="0.25">
      <c r="A27" s="185" t="s">
        <v>66</v>
      </c>
      <c r="B27" s="186"/>
      <c r="C27" s="186"/>
      <c r="D27" s="186"/>
      <c r="E27" s="187"/>
      <c r="F27" s="101">
        <v>5790.54</v>
      </c>
      <c r="G27" s="101">
        <v>10664.33</v>
      </c>
      <c r="H27" s="101">
        <v>0</v>
      </c>
      <c r="I27" s="101">
        <v>4676.1499999999996</v>
      </c>
    </row>
    <row r="28" spans="1:9" ht="15" customHeight="1" x14ac:dyDescent="0.25">
      <c r="A28" s="182" t="s">
        <v>67</v>
      </c>
      <c r="B28" s="177"/>
      <c r="C28" s="177"/>
      <c r="D28" s="177"/>
      <c r="E28" s="177"/>
      <c r="F28" s="102">
        <f>F22+F27</f>
        <v>10664.332554250454</v>
      </c>
      <c r="G28" s="102">
        <f t="shared" ref="G28:I28" si="5">G22+G27</f>
        <v>0</v>
      </c>
      <c r="H28" s="102">
        <f t="shared" si="5"/>
        <v>0</v>
      </c>
      <c r="I28" s="102">
        <f t="shared" si="5"/>
        <v>0</v>
      </c>
    </row>
    <row r="29" spans="1:9" ht="45" customHeight="1" x14ac:dyDescent="0.25">
      <c r="A29" s="176" t="s">
        <v>68</v>
      </c>
      <c r="B29" s="188"/>
      <c r="C29" s="188"/>
      <c r="D29" s="188"/>
      <c r="E29" s="189"/>
      <c r="F29" s="102">
        <f>F14+F21+F27-F28</f>
        <v>0</v>
      </c>
      <c r="G29" s="102">
        <f t="shared" ref="G29:I29" si="6">G14+G21+G27-G28</f>
        <v>1.2732925824820995E-11</v>
      </c>
      <c r="H29" s="102">
        <f t="shared" si="6"/>
        <v>0</v>
      </c>
      <c r="I29" s="102">
        <f t="shared" si="6"/>
        <v>5.4569682106375694E-12</v>
      </c>
    </row>
    <row r="30" spans="1:9" ht="15.75" x14ac:dyDescent="0.25">
      <c r="A30" s="103"/>
      <c r="B30" s="4"/>
      <c r="C30" s="4"/>
      <c r="D30" s="4"/>
      <c r="E30" s="4"/>
      <c r="F30" s="4"/>
      <c r="G30" s="4"/>
      <c r="H30" s="4"/>
      <c r="I30" s="4"/>
    </row>
    <row r="31" spans="1:9" ht="15.75" x14ac:dyDescent="0.25">
      <c r="A31" s="190" t="s">
        <v>62</v>
      </c>
      <c r="B31" s="190"/>
      <c r="C31" s="190"/>
      <c r="D31" s="190"/>
      <c r="E31" s="190"/>
      <c r="F31" s="190"/>
      <c r="G31" s="190"/>
      <c r="H31" s="190"/>
      <c r="I31" s="190"/>
    </row>
    <row r="32" spans="1:9" ht="18.75" x14ac:dyDescent="0.25">
      <c r="A32" s="104"/>
      <c r="B32" s="105"/>
      <c r="C32" s="105"/>
      <c r="D32" s="105"/>
      <c r="E32" s="105"/>
      <c r="F32" s="105"/>
      <c r="G32" s="105"/>
      <c r="H32" s="106"/>
      <c r="I32" s="106"/>
    </row>
    <row r="33" spans="1:9" ht="25.5" x14ac:dyDescent="0.25">
      <c r="A33" s="107"/>
      <c r="B33" s="108"/>
      <c r="C33" s="108"/>
      <c r="D33" s="109"/>
      <c r="E33" s="110"/>
      <c r="F33" s="66" t="s">
        <v>34</v>
      </c>
      <c r="G33" s="66" t="s">
        <v>32</v>
      </c>
      <c r="H33" s="66" t="s">
        <v>42</v>
      </c>
      <c r="I33" s="94" t="s">
        <v>130</v>
      </c>
    </row>
    <row r="34" spans="1:9" x14ac:dyDescent="0.25">
      <c r="A34" s="185" t="s">
        <v>66</v>
      </c>
      <c r="B34" s="186"/>
      <c r="C34" s="186"/>
      <c r="D34" s="186"/>
      <c r="E34" s="187"/>
      <c r="F34" s="101">
        <v>0</v>
      </c>
      <c r="G34" s="101">
        <f>F37</f>
        <v>0</v>
      </c>
      <c r="H34" s="101">
        <f>G37</f>
        <v>0</v>
      </c>
      <c r="I34" s="101">
        <f>H37</f>
        <v>0</v>
      </c>
    </row>
    <row r="35" spans="1:9" ht="28.5" customHeight="1" x14ac:dyDescent="0.25">
      <c r="A35" s="185" t="s">
        <v>69</v>
      </c>
      <c r="B35" s="186"/>
      <c r="C35" s="186"/>
      <c r="D35" s="186"/>
      <c r="E35" s="187"/>
      <c r="F35" s="101">
        <v>0</v>
      </c>
      <c r="G35" s="101">
        <v>0</v>
      </c>
      <c r="H35" s="101">
        <v>0</v>
      </c>
      <c r="I35" s="101">
        <v>0</v>
      </c>
    </row>
    <row r="36" spans="1:9" x14ac:dyDescent="0.25">
      <c r="A36" s="185" t="s">
        <v>70</v>
      </c>
      <c r="B36" s="191"/>
      <c r="C36" s="191"/>
      <c r="D36" s="191"/>
      <c r="E36" s="192"/>
      <c r="F36" s="101">
        <v>0</v>
      </c>
      <c r="G36" s="101">
        <v>0</v>
      </c>
      <c r="H36" s="101">
        <v>0</v>
      </c>
      <c r="I36" s="101">
        <v>0</v>
      </c>
    </row>
    <row r="37" spans="1:9" ht="15" customHeight="1" x14ac:dyDescent="0.25">
      <c r="A37" s="182" t="s">
        <v>67</v>
      </c>
      <c r="B37" s="177"/>
      <c r="C37" s="177"/>
      <c r="D37" s="177"/>
      <c r="E37" s="177"/>
      <c r="F37" s="111">
        <f>F34-F35+F36</f>
        <v>0</v>
      </c>
      <c r="G37" s="111">
        <f t="shared" ref="G37:I37" si="7">G34-G35+G36</f>
        <v>0</v>
      </c>
      <c r="H37" s="111">
        <f t="shared" si="7"/>
        <v>0</v>
      </c>
      <c r="I37" s="111">
        <f t="shared" si="7"/>
        <v>0</v>
      </c>
    </row>
    <row r="38" spans="1:9" ht="17.25" customHeight="1" x14ac:dyDescent="0.25"/>
    <row r="39" spans="1:9" x14ac:dyDescent="0.25">
      <c r="A39" s="183" t="s">
        <v>35</v>
      </c>
      <c r="B39" s="184"/>
      <c r="C39" s="184"/>
      <c r="D39" s="184"/>
      <c r="E39" s="184"/>
      <c r="F39" s="184"/>
      <c r="G39" s="184"/>
      <c r="H39" s="184"/>
      <c r="I39" s="184"/>
    </row>
    <row r="40" spans="1:9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topLeftCell="A7" workbookViewId="0">
      <selection activeCell="I27" sqref="I27"/>
    </sheetView>
  </sheetViews>
  <sheetFormatPr defaultRowHeight="15" x14ac:dyDescent="0.25"/>
  <cols>
    <col min="1" max="1" width="7.42578125" bestFit="1" customWidth="1"/>
    <col min="2" max="2" width="8.140625" customWidth="1"/>
    <col min="3" max="3" width="29.85546875" customWidth="1"/>
    <col min="4" max="4" width="16.5703125" customWidth="1"/>
    <col min="5" max="5" width="23.28515625" customWidth="1"/>
    <col min="6" max="6" width="21.5703125" customWidth="1"/>
    <col min="7" max="7" width="20.85546875" customWidth="1"/>
    <col min="9" max="9" width="11.140625" customWidth="1"/>
    <col min="11" max="11" width="14.5703125" customWidth="1"/>
    <col min="13" max="13" width="9.5703125" bestFit="1" customWidth="1"/>
  </cols>
  <sheetData>
    <row r="1" spans="1:13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13" ht="18" customHeight="1" x14ac:dyDescent="0.25">
      <c r="A2" s="12"/>
      <c r="B2" s="12"/>
      <c r="C2" s="12"/>
      <c r="D2" s="12"/>
      <c r="E2" s="12"/>
      <c r="F2" s="12"/>
      <c r="G2" s="12"/>
    </row>
    <row r="3" spans="1:13" ht="15.75" customHeight="1" x14ac:dyDescent="0.25">
      <c r="A3" s="173" t="s">
        <v>18</v>
      </c>
      <c r="B3" s="173"/>
      <c r="C3" s="173"/>
      <c r="D3" s="173"/>
      <c r="E3" s="173"/>
      <c r="F3" s="173"/>
      <c r="G3" s="173"/>
    </row>
    <row r="4" spans="1:13" ht="18.75" x14ac:dyDescent="0.25">
      <c r="A4" s="12"/>
      <c r="B4" s="12"/>
      <c r="C4" s="12"/>
      <c r="D4" s="12"/>
      <c r="E4" s="12"/>
      <c r="F4" s="12"/>
      <c r="G4" s="42"/>
    </row>
    <row r="5" spans="1:13" ht="18" customHeight="1" x14ac:dyDescent="0.25">
      <c r="A5" s="173" t="s">
        <v>4</v>
      </c>
      <c r="B5" s="173"/>
      <c r="C5" s="173"/>
      <c r="D5" s="173"/>
      <c r="E5" s="173"/>
      <c r="F5" s="173"/>
      <c r="G5" s="173"/>
    </row>
    <row r="6" spans="1:13" ht="18.75" x14ac:dyDescent="0.25">
      <c r="A6" s="12"/>
      <c r="B6" s="12"/>
      <c r="C6" s="12"/>
      <c r="D6" s="12"/>
      <c r="E6" s="12"/>
      <c r="F6" s="12"/>
      <c r="G6" s="42"/>
    </row>
    <row r="7" spans="1:13" ht="15.75" customHeight="1" x14ac:dyDescent="0.25">
      <c r="A7" s="173" t="s">
        <v>43</v>
      </c>
      <c r="B7" s="173"/>
      <c r="C7" s="173"/>
      <c r="D7" s="173"/>
      <c r="E7" s="173"/>
      <c r="F7" s="173"/>
      <c r="G7" s="173"/>
    </row>
    <row r="8" spans="1:13" ht="19.5" thickBot="1" x14ac:dyDescent="0.3">
      <c r="A8" s="12"/>
      <c r="B8" s="12"/>
      <c r="C8" s="12"/>
      <c r="D8" s="12"/>
      <c r="E8" s="12"/>
      <c r="F8" s="12"/>
      <c r="G8" s="42"/>
    </row>
    <row r="9" spans="1:13" ht="26.25" thickBot="1" x14ac:dyDescent="0.3">
      <c r="A9" s="59" t="s">
        <v>5</v>
      </c>
      <c r="B9" s="60" t="s">
        <v>6</v>
      </c>
      <c r="C9" s="60" t="s">
        <v>3</v>
      </c>
      <c r="D9" s="60" t="s">
        <v>31</v>
      </c>
      <c r="E9" s="61" t="s">
        <v>32</v>
      </c>
      <c r="F9" s="61" t="s">
        <v>30</v>
      </c>
      <c r="G9" s="94" t="s">
        <v>130</v>
      </c>
    </row>
    <row r="10" spans="1:13" ht="22.5" customHeight="1" x14ac:dyDescent="0.25">
      <c r="A10" s="62"/>
      <c r="B10" s="63"/>
      <c r="C10" s="64" t="s">
        <v>0</v>
      </c>
      <c r="D10" s="138">
        <f>SUM(D17,D11)</f>
        <v>86502.17</v>
      </c>
      <c r="E10" s="138">
        <f t="shared" ref="E10:G10" si="0">SUM(E17,E11)</f>
        <v>89646.53</v>
      </c>
      <c r="F10" s="138">
        <f t="shared" si="0"/>
        <v>108900</v>
      </c>
      <c r="G10" s="138">
        <f t="shared" si="0"/>
        <v>114650</v>
      </c>
    </row>
    <row r="11" spans="1:13" ht="22.5" customHeight="1" x14ac:dyDescent="0.25">
      <c r="A11" s="65">
        <v>6</v>
      </c>
      <c r="B11" s="66"/>
      <c r="C11" s="52" t="s">
        <v>7</v>
      </c>
      <c r="D11" s="67">
        <f>SUM(D12:D16)</f>
        <v>86502.17</v>
      </c>
      <c r="E11" s="67">
        <f t="shared" ref="E11:G11" si="1">SUM(E12:E16)</f>
        <v>89646.53</v>
      </c>
      <c r="F11" s="67">
        <f t="shared" si="1"/>
        <v>108900</v>
      </c>
      <c r="G11" s="67">
        <f t="shared" si="1"/>
        <v>114650</v>
      </c>
    </row>
    <row r="12" spans="1:13" ht="25.5" x14ac:dyDescent="0.25">
      <c r="A12" s="65"/>
      <c r="B12" s="68">
        <v>63</v>
      </c>
      <c r="C12" s="69" t="s">
        <v>26</v>
      </c>
      <c r="D12" s="70">
        <v>3318.07</v>
      </c>
      <c r="E12" s="71">
        <v>3583.51</v>
      </c>
      <c r="F12" s="71">
        <v>10550</v>
      </c>
      <c r="G12" s="71">
        <v>16300</v>
      </c>
    </row>
    <row r="13" spans="1:13" ht="26.25" customHeight="1" x14ac:dyDescent="0.25">
      <c r="A13" s="65"/>
      <c r="B13" s="68">
        <v>64</v>
      </c>
      <c r="C13" s="69" t="s">
        <v>71</v>
      </c>
      <c r="D13" s="70">
        <v>0.28000000000000003</v>
      </c>
      <c r="E13" s="71">
        <v>0.97</v>
      </c>
      <c r="F13" s="71">
        <v>1</v>
      </c>
      <c r="G13" s="71">
        <v>1</v>
      </c>
    </row>
    <row r="14" spans="1:13" ht="51" x14ac:dyDescent="0.25">
      <c r="A14" s="65"/>
      <c r="B14" s="68">
        <v>65</v>
      </c>
      <c r="C14" s="69" t="s">
        <v>72</v>
      </c>
      <c r="D14" s="70">
        <v>1641.85</v>
      </c>
      <c r="E14" s="71">
        <v>2189.9299999999998</v>
      </c>
      <c r="F14" s="71">
        <v>2000</v>
      </c>
      <c r="G14" s="71">
        <v>2000</v>
      </c>
    </row>
    <row r="15" spans="1:13" ht="38.25" x14ac:dyDescent="0.25">
      <c r="A15" s="72"/>
      <c r="B15" s="73">
        <v>66</v>
      </c>
      <c r="C15" s="74" t="s">
        <v>73</v>
      </c>
      <c r="D15" s="70">
        <v>20489.48</v>
      </c>
      <c r="E15" s="71">
        <v>12529.04</v>
      </c>
      <c r="F15" s="71">
        <v>9349</v>
      </c>
      <c r="G15" s="71">
        <v>9349</v>
      </c>
      <c r="I15" s="75"/>
      <c r="K15" s="75"/>
      <c r="M15" s="75"/>
    </row>
    <row r="16" spans="1:13" ht="25.5" x14ac:dyDescent="0.25">
      <c r="A16" s="72"/>
      <c r="B16" s="76">
        <v>67</v>
      </c>
      <c r="C16" s="69" t="s">
        <v>27</v>
      </c>
      <c r="D16" s="70">
        <v>61052.49</v>
      </c>
      <c r="E16" s="71">
        <v>71343.08</v>
      </c>
      <c r="F16" s="71">
        <v>87000</v>
      </c>
      <c r="G16" s="71">
        <v>87000</v>
      </c>
      <c r="I16" s="77"/>
      <c r="K16" s="75"/>
    </row>
    <row r="17" spans="1:11" ht="25.5" x14ac:dyDescent="0.25">
      <c r="A17" s="78">
        <v>7</v>
      </c>
      <c r="B17" s="79"/>
      <c r="C17" s="46" t="s">
        <v>8</v>
      </c>
      <c r="D17" s="67">
        <f>SUM(D18)</f>
        <v>0</v>
      </c>
      <c r="E17" s="67">
        <f t="shared" ref="E17:G17" si="2">SUM(E18)</f>
        <v>0</v>
      </c>
      <c r="F17" s="67">
        <f t="shared" si="2"/>
        <v>0</v>
      </c>
      <c r="G17" s="67">
        <f t="shared" si="2"/>
        <v>0</v>
      </c>
    </row>
    <row r="18" spans="1:11" ht="26.25" thickBot="1" x14ac:dyDescent="0.3">
      <c r="A18" s="80"/>
      <c r="B18" s="81">
        <v>72</v>
      </c>
      <c r="C18" s="82" t="s">
        <v>25</v>
      </c>
      <c r="D18" s="83">
        <v>0</v>
      </c>
      <c r="E18" s="84">
        <v>0</v>
      </c>
      <c r="F18" s="84">
        <v>0</v>
      </c>
      <c r="G18" s="84">
        <v>0</v>
      </c>
      <c r="K18" s="75"/>
    </row>
    <row r="19" spans="1:11" x14ac:dyDescent="0.25">
      <c r="E19" s="85"/>
    </row>
    <row r="21" spans="1:11" ht="15.75" x14ac:dyDescent="0.25">
      <c r="A21" s="173" t="s">
        <v>44</v>
      </c>
      <c r="B21" s="193"/>
      <c r="C21" s="193"/>
      <c r="D21" s="193"/>
      <c r="E21" s="193"/>
      <c r="F21" s="193"/>
      <c r="G21" s="193"/>
    </row>
    <row r="22" spans="1:11" ht="19.5" thickBot="1" x14ac:dyDescent="0.3">
      <c r="A22" s="12"/>
      <c r="B22" s="12"/>
      <c r="C22" s="12"/>
      <c r="D22" s="12"/>
      <c r="E22" s="12"/>
      <c r="F22" s="12"/>
      <c r="G22" s="42"/>
    </row>
    <row r="23" spans="1:11" ht="30.75" customHeight="1" thickBot="1" x14ac:dyDescent="0.3">
      <c r="A23" s="59" t="s">
        <v>5</v>
      </c>
      <c r="B23" s="60" t="s">
        <v>6</v>
      </c>
      <c r="C23" s="60" t="s">
        <v>9</v>
      </c>
      <c r="D23" s="60" t="s">
        <v>31</v>
      </c>
      <c r="E23" s="61" t="s">
        <v>32</v>
      </c>
      <c r="F23" s="61" t="s">
        <v>30</v>
      </c>
      <c r="G23" s="94" t="s">
        <v>130</v>
      </c>
    </row>
    <row r="24" spans="1:11" ht="24" customHeight="1" x14ac:dyDescent="0.25">
      <c r="A24" s="62"/>
      <c r="B24" s="63"/>
      <c r="C24" s="64" t="s">
        <v>1</v>
      </c>
      <c r="D24" s="138">
        <f>SUM(D30,D25)</f>
        <v>81628.37999999999</v>
      </c>
      <c r="E24" s="138">
        <f t="shared" ref="E24:G24" si="3">SUM(E30,E25)</f>
        <v>100310.85999999999</v>
      </c>
      <c r="F24" s="138">
        <f t="shared" si="3"/>
        <v>108900</v>
      </c>
      <c r="G24" s="138">
        <f t="shared" si="3"/>
        <v>119326.15</v>
      </c>
    </row>
    <row r="25" spans="1:11" s="5" customFormat="1" ht="22.5" customHeight="1" x14ac:dyDescent="0.25">
      <c r="A25" s="65">
        <v>3</v>
      </c>
      <c r="B25" s="66"/>
      <c r="C25" s="52" t="s">
        <v>10</v>
      </c>
      <c r="D25" s="67">
        <f>SUM(D26:D28)</f>
        <v>73700.049999999988</v>
      </c>
      <c r="E25" s="67">
        <f t="shared" ref="E25:G25" si="4">SUM(E26:E28)</f>
        <v>90547.68</v>
      </c>
      <c r="F25" s="67">
        <f t="shared" si="4"/>
        <v>96300</v>
      </c>
      <c r="G25" s="67">
        <f t="shared" si="4"/>
        <v>101576.15</v>
      </c>
    </row>
    <row r="26" spans="1:11" ht="24" customHeight="1" x14ac:dyDescent="0.25">
      <c r="A26" s="65"/>
      <c r="B26" s="68">
        <v>31</v>
      </c>
      <c r="C26" s="69" t="s">
        <v>11</v>
      </c>
      <c r="D26" s="70">
        <v>53738.7</v>
      </c>
      <c r="E26" s="71">
        <v>61757.47</v>
      </c>
      <c r="F26" s="71">
        <v>71340</v>
      </c>
      <c r="G26" s="71">
        <v>73060</v>
      </c>
    </row>
    <row r="27" spans="1:11" ht="22.5" customHeight="1" x14ac:dyDescent="0.25">
      <c r="A27" s="72"/>
      <c r="B27" s="76">
        <v>32</v>
      </c>
      <c r="C27" s="86" t="s">
        <v>20</v>
      </c>
      <c r="D27" s="70">
        <v>19627.759999999998</v>
      </c>
      <c r="E27" s="71">
        <v>28117.62</v>
      </c>
      <c r="F27" s="71">
        <v>24280</v>
      </c>
      <c r="G27" s="71">
        <v>27836.15</v>
      </c>
    </row>
    <row r="28" spans="1:11" ht="23.25" customHeight="1" x14ac:dyDescent="0.25">
      <c r="A28" s="72"/>
      <c r="B28" s="76">
        <v>34</v>
      </c>
      <c r="C28" s="86" t="s">
        <v>74</v>
      </c>
      <c r="D28" s="70">
        <v>333.59</v>
      </c>
      <c r="E28" s="71">
        <v>672.59</v>
      </c>
      <c r="F28" s="71">
        <v>680</v>
      </c>
      <c r="G28" s="71">
        <v>680</v>
      </c>
    </row>
    <row r="29" spans="1:11" s="5" customFormat="1" ht="25.5" x14ac:dyDescent="0.25">
      <c r="A29" s="78">
        <v>4</v>
      </c>
      <c r="B29" s="79"/>
      <c r="C29" s="46" t="s">
        <v>12</v>
      </c>
      <c r="D29" s="67">
        <f>SUM(D30)</f>
        <v>7928.33</v>
      </c>
      <c r="E29" s="67">
        <f t="shared" ref="E29:G29" si="5">SUM(E30)</f>
        <v>9763.18</v>
      </c>
      <c r="F29" s="67">
        <f t="shared" si="5"/>
        <v>12600</v>
      </c>
      <c r="G29" s="67">
        <f t="shared" si="5"/>
        <v>17750</v>
      </c>
    </row>
    <row r="30" spans="1:11" ht="26.25" thickBot="1" x14ac:dyDescent="0.3">
      <c r="A30" s="80"/>
      <c r="B30" s="81">
        <v>42</v>
      </c>
      <c r="C30" s="82" t="s">
        <v>28</v>
      </c>
      <c r="D30" s="83">
        <v>7928.33</v>
      </c>
      <c r="E30" s="84">
        <v>9763.18</v>
      </c>
      <c r="F30" s="84">
        <v>12600</v>
      </c>
      <c r="G30" s="84">
        <v>17750</v>
      </c>
    </row>
  </sheetData>
  <mergeCells count="5">
    <mergeCell ref="A21:G21"/>
    <mergeCell ref="A3:G3"/>
    <mergeCell ref="A5:G5"/>
    <mergeCell ref="A7:G7"/>
    <mergeCell ref="A1:I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8"/>
  <sheetViews>
    <sheetView topLeftCell="A4" workbookViewId="0">
      <selection activeCell="H25" sqref="H25"/>
    </sheetView>
  </sheetViews>
  <sheetFormatPr defaultRowHeight="15" x14ac:dyDescent="0.25"/>
  <cols>
    <col min="1" max="1" width="34.7109375" customWidth="1"/>
    <col min="2" max="5" width="25.28515625" customWidth="1"/>
  </cols>
  <sheetData>
    <row r="1" spans="1:9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12"/>
      <c r="B2" s="12"/>
      <c r="C2" s="12"/>
      <c r="D2" s="12"/>
      <c r="E2" s="12"/>
    </row>
    <row r="3" spans="1:9" ht="15.75" customHeight="1" x14ac:dyDescent="0.25">
      <c r="A3" s="173" t="s">
        <v>18</v>
      </c>
      <c r="B3" s="173"/>
      <c r="C3" s="173"/>
      <c r="D3" s="173"/>
      <c r="E3" s="173"/>
    </row>
    <row r="4" spans="1:9" ht="18.75" x14ac:dyDescent="0.25">
      <c r="B4" s="12"/>
      <c r="C4" s="12"/>
      <c r="D4" s="12"/>
      <c r="E4" s="42"/>
    </row>
    <row r="5" spans="1:9" ht="18" customHeight="1" x14ac:dyDescent="0.25">
      <c r="A5" s="173" t="s">
        <v>4</v>
      </c>
      <c r="B5" s="173"/>
      <c r="C5" s="173"/>
      <c r="D5" s="173"/>
      <c r="E5" s="173"/>
    </row>
    <row r="6" spans="1:9" ht="18.75" x14ac:dyDescent="0.25">
      <c r="A6" s="12"/>
      <c r="B6" s="12"/>
      <c r="C6" s="12"/>
      <c r="D6" s="12"/>
      <c r="E6" s="42"/>
    </row>
    <row r="7" spans="1:9" ht="15.75" customHeight="1" x14ac:dyDescent="0.25">
      <c r="A7" s="173" t="s">
        <v>45</v>
      </c>
      <c r="B7" s="173"/>
      <c r="C7" s="173"/>
      <c r="D7" s="173"/>
      <c r="E7" s="173"/>
    </row>
    <row r="8" spans="1:9" ht="18.75" x14ac:dyDescent="0.25">
      <c r="A8" s="12"/>
      <c r="B8" s="12"/>
      <c r="C8" s="12"/>
      <c r="D8" s="12"/>
      <c r="E8" s="42"/>
    </row>
    <row r="9" spans="1:9" ht="25.5" x14ac:dyDescent="0.25">
      <c r="A9" s="43" t="s">
        <v>47</v>
      </c>
      <c r="B9" s="44" t="s">
        <v>31</v>
      </c>
      <c r="C9" s="43" t="s">
        <v>32</v>
      </c>
      <c r="D9" s="43" t="s">
        <v>30</v>
      </c>
      <c r="E9" s="94" t="s">
        <v>130</v>
      </c>
    </row>
    <row r="10" spans="1:9" x14ac:dyDescent="0.25">
      <c r="A10" s="45" t="s">
        <v>0</v>
      </c>
      <c r="B10" s="57">
        <f>SUM(B25,B23,B19,B15,B11)</f>
        <v>92292.709999999992</v>
      </c>
      <c r="C10" s="57">
        <f t="shared" ref="C10:E10" si="0">SUM(C25,C23,C19,C15,C11)</f>
        <v>100310.86</v>
      </c>
      <c r="D10" s="57">
        <f t="shared" si="0"/>
        <v>108900</v>
      </c>
      <c r="E10" s="57">
        <f t="shared" si="0"/>
        <v>119326.15</v>
      </c>
    </row>
    <row r="11" spans="1:9" s="5" customFormat="1" ht="19.5" customHeight="1" x14ac:dyDescent="0.25">
      <c r="A11" s="46" t="s">
        <v>52</v>
      </c>
      <c r="B11" s="47">
        <f>SUM(B12:B14)</f>
        <v>63848.029999999992</v>
      </c>
      <c r="C11" s="47">
        <f t="shared" ref="C11:E11" si="1">SUM(C12:C14)</f>
        <v>75325.17</v>
      </c>
      <c r="D11" s="47">
        <f t="shared" si="1"/>
        <v>87000</v>
      </c>
      <c r="E11" s="47">
        <f t="shared" si="1"/>
        <v>89099.95</v>
      </c>
    </row>
    <row r="12" spans="1:9" x14ac:dyDescent="0.25">
      <c r="A12" s="48" t="s">
        <v>53</v>
      </c>
      <c r="B12" s="49">
        <v>61052.49</v>
      </c>
      <c r="C12" s="49">
        <v>71343.08</v>
      </c>
      <c r="D12" s="49">
        <v>87000</v>
      </c>
      <c r="E12" s="49">
        <v>87000</v>
      </c>
    </row>
    <row r="13" spans="1:9" x14ac:dyDescent="0.25">
      <c r="A13" s="48" t="s">
        <v>75</v>
      </c>
      <c r="B13" s="49">
        <v>1999.2</v>
      </c>
      <c r="C13" s="49">
        <v>3982.09</v>
      </c>
      <c r="D13" s="49">
        <v>0</v>
      </c>
      <c r="E13" s="49">
        <v>2099.9499999999998</v>
      </c>
    </row>
    <row r="14" spans="1:9" x14ac:dyDescent="0.25">
      <c r="A14" s="48" t="s">
        <v>76</v>
      </c>
      <c r="B14" s="49">
        <v>796.34</v>
      </c>
      <c r="C14" s="49">
        <v>0</v>
      </c>
      <c r="D14" s="49">
        <v>0</v>
      </c>
      <c r="E14" s="49">
        <v>0</v>
      </c>
    </row>
    <row r="15" spans="1:9" s="5" customFormat="1" ht="19.5" customHeight="1" x14ac:dyDescent="0.25">
      <c r="A15" s="50" t="s">
        <v>54</v>
      </c>
      <c r="B15" s="51">
        <f>SUM(B16:B18)</f>
        <v>22963.909999999996</v>
      </c>
      <c r="C15" s="51">
        <f t="shared" ref="C15:E15" si="2">SUM(C16:C18)</f>
        <v>18946.8</v>
      </c>
      <c r="D15" s="51">
        <f t="shared" si="2"/>
        <v>9300</v>
      </c>
      <c r="E15" s="51">
        <f t="shared" si="2"/>
        <v>11876.2</v>
      </c>
    </row>
    <row r="16" spans="1:9" x14ac:dyDescent="0.25">
      <c r="A16" s="48" t="s">
        <v>77</v>
      </c>
      <c r="B16" s="49">
        <v>20426.32</v>
      </c>
      <c r="C16" s="49">
        <v>12264.56</v>
      </c>
      <c r="D16" s="49">
        <v>9300</v>
      </c>
      <c r="E16" s="49">
        <v>9300</v>
      </c>
    </row>
    <row r="17" spans="1:5" x14ac:dyDescent="0.25">
      <c r="A17" s="48" t="s">
        <v>78</v>
      </c>
      <c r="B17" s="49">
        <v>2099.67</v>
      </c>
      <c r="C17" s="49">
        <v>6682.24</v>
      </c>
      <c r="D17" s="49">
        <v>0</v>
      </c>
      <c r="E17" s="49">
        <v>2576.1999999999998</v>
      </c>
    </row>
    <row r="18" spans="1:5" x14ac:dyDescent="0.25">
      <c r="A18" s="48" t="s">
        <v>79</v>
      </c>
      <c r="B18" s="49">
        <v>437.92</v>
      </c>
      <c r="C18" s="49">
        <v>0</v>
      </c>
      <c r="D18" s="49">
        <v>0</v>
      </c>
      <c r="E18" s="49">
        <v>0</v>
      </c>
    </row>
    <row r="19" spans="1:5" s="5" customFormat="1" ht="18.75" customHeight="1" x14ac:dyDescent="0.25">
      <c r="A19" s="52" t="s">
        <v>50</v>
      </c>
      <c r="B19" s="53">
        <f>SUM(B20:B22)</f>
        <v>2099.2599999999998</v>
      </c>
      <c r="C19" s="53">
        <f t="shared" ref="C19:E19" si="3">SUM(C20:C22)</f>
        <v>2189.9299999999998</v>
      </c>
      <c r="D19" s="53">
        <f t="shared" si="3"/>
        <v>2000</v>
      </c>
      <c r="E19" s="53">
        <f t="shared" si="3"/>
        <v>2000</v>
      </c>
    </row>
    <row r="20" spans="1:5" x14ac:dyDescent="0.25">
      <c r="A20" s="54" t="s">
        <v>51</v>
      </c>
      <c r="B20" s="55">
        <v>1641.85</v>
      </c>
      <c r="C20" s="49">
        <v>2189.9299999999998</v>
      </c>
      <c r="D20" s="49">
        <v>2000</v>
      </c>
      <c r="E20" s="49">
        <v>2000</v>
      </c>
    </row>
    <row r="21" spans="1:5" x14ac:dyDescent="0.25">
      <c r="A21" s="48" t="s">
        <v>80</v>
      </c>
      <c r="B21" s="55">
        <v>59.24</v>
      </c>
      <c r="C21" s="49">
        <v>0</v>
      </c>
      <c r="D21" s="49">
        <v>0</v>
      </c>
      <c r="E21" s="49">
        <v>0</v>
      </c>
    </row>
    <row r="22" spans="1:5" x14ac:dyDescent="0.25">
      <c r="A22" s="48" t="s">
        <v>81</v>
      </c>
      <c r="B22" s="55">
        <v>398.17</v>
      </c>
      <c r="C22" s="49">
        <v>0</v>
      </c>
      <c r="D22" s="49">
        <v>0</v>
      </c>
      <c r="E22" s="49">
        <v>0</v>
      </c>
    </row>
    <row r="23" spans="1:5" s="5" customFormat="1" x14ac:dyDescent="0.25">
      <c r="A23" s="56" t="s">
        <v>48</v>
      </c>
      <c r="B23" s="53">
        <f>SUM(B24)</f>
        <v>3318.07</v>
      </c>
      <c r="C23" s="53">
        <f t="shared" ref="C23:E23" si="4">SUM(C24)</f>
        <v>3583.51</v>
      </c>
      <c r="D23" s="53">
        <f t="shared" si="4"/>
        <v>10550</v>
      </c>
      <c r="E23" s="53">
        <f t="shared" si="4"/>
        <v>16300</v>
      </c>
    </row>
    <row r="24" spans="1:5" x14ac:dyDescent="0.25">
      <c r="A24" s="48" t="s">
        <v>49</v>
      </c>
      <c r="B24" s="55">
        <v>3318.07</v>
      </c>
      <c r="C24" s="49">
        <v>3583.51</v>
      </c>
      <c r="D24" s="49">
        <v>10550</v>
      </c>
      <c r="E24" s="49">
        <v>16300</v>
      </c>
    </row>
    <row r="25" spans="1:5" s="5" customFormat="1" x14ac:dyDescent="0.25">
      <c r="A25" s="56" t="s">
        <v>83</v>
      </c>
      <c r="B25" s="53">
        <f>SUM(B26)</f>
        <v>63.44</v>
      </c>
      <c r="C25" s="53">
        <f t="shared" ref="C25:E25" si="5">SUM(C26)</f>
        <v>265.45</v>
      </c>
      <c r="D25" s="53">
        <f t="shared" si="5"/>
        <v>50</v>
      </c>
      <c r="E25" s="53">
        <f t="shared" si="5"/>
        <v>50</v>
      </c>
    </row>
    <row r="26" spans="1:5" x14ac:dyDescent="0.25">
      <c r="A26" s="48" t="s">
        <v>82</v>
      </c>
      <c r="B26" s="55">
        <v>63.44</v>
      </c>
      <c r="C26" s="49">
        <v>265.45</v>
      </c>
      <c r="D26" s="49">
        <v>50</v>
      </c>
      <c r="E26" s="49">
        <v>50</v>
      </c>
    </row>
    <row r="29" spans="1:5" ht="15.75" customHeight="1" x14ac:dyDescent="0.25">
      <c r="A29" s="173" t="s">
        <v>46</v>
      </c>
      <c r="B29" s="173"/>
      <c r="C29" s="173"/>
      <c r="D29" s="173"/>
      <c r="E29" s="173"/>
    </row>
    <row r="30" spans="1:5" ht="18.75" x14ac:dyDescent="0.25">
      <c r="A30" s="12"/>
      <c r="B30" s="12"/>
      <c r="C30" s="12"/>
      <c r="D30" s="12"/>
      <c r="E30" s="42"/>
    </row>
    <row r="31" spans="1:5" ht="25.5" x14ac:dyDescent="0.25">
      <c r="A31" s="43" t="s">
        <v>47</v>
      </c>
      <c r="B31" s="44" t="s">
        <v>31</v>
      </c>
      <c r="C31" s="43" t="s">
        <v>32</v>
      </c>
      <c r="D31" s="43" t="s">
        <v>30</v>
      </c>
      <c r="E31" s="94" t="s">
        <v>130</v>
      </c>
    </row>
    <row r="32" spans="1:5" s="5" customFormat="1" x14ac:dyDescent="0.25">
      <c r="A32" s="45" t="s">
        <v>1</v>
      </c>
      <c r="B32" s="57">
        <f>SUM(B47,B45,B41,B37,B33)</f>
        <v>81628.38</v>
      </c>
      <c r="C32" s="57">
        <f t="shared" ref="C32:E32" si="6">SUM(C47,C45,C41,C37,C33)</f>
        <v>100310.86</v>
      </c>
      <c r="D32" s="57">
        <f t="shared" si="6"/>
        <v>107000</v>
      </c>
      <c r="E32" s="57">
        <f t="shared" si="6"/>
        <v>119326.15</v>
      </c>
    </row>
    <row r="33" spans="1:5" s="5" customFormat="1" ht="15.75" customHeight="1" x14ac:dyDescent="0.25">
      <c r="A33" s="46" t="s">
        <v>52</v>
      </c>
      <c r="B33" s="53">
        <f>SUM(B34:B36)</f>
        <v>59865.939999999995</v>
      </c>
      <c r="C33" s="53">
        <f t="shared" ref="C33:E33" si="7">SUM(C34:C36)</f>
        <v>75325.17</v>
      </c>
      <c r="D33" s="53">
        <f t="shared" si="7"/>
        <v>87000</v>
      </c>
      <c r="E33" s="53">
        <f t="shared" si="7"/>
        <v>89099.95</v>
      </c>
    </row>
    <row r="34" spans="1:5" x14ac:dyDescent="0.25">
      <c r="A34" s="48" t="s">
        <v>53</v>
      </c>
      <c r="B34" s="55">
        <v>57070.400000000001</v>
      </c>
      <c r="C34" s="49">
        <v>71343.08</v>
      </c>
      <c r="D34" s="49">
        <v>87000</v>
      </c>
      <c r="E34" s="49">
        <v>87000</v>
      </c>
    </row>
    <row r="35" spans="1:5" x14ac:dyDescent="0.25">
      <c r="A35" s="48" t="s">
        <v>75</v>
      </c>
      <c r="B35" s="49">
        <v>1999.2</v>
      </c>
      <c r="C35" s="49">
        <v>3982.09</v>
      </c>
      <c r="D35" s="49">
        <v>0</v>
      </c>
      <c r="E35" s="49">
        <v>2099.9499999999998</v>
      </c>
    </row>
    <row r="36" spans="1:5" x14ac:dyDescent="0.25">
      <c r="A36" s="48" t="s">
        <v>76</v>
      </c>
      <c r="B36" s="49">
        <v>796.34</v>
      </c>
      <c r="C36" s="49">
        <v>0</v>
      </c>
      <c r="D36" s="49">
        <v>0</v>
      </c>
      <c r="E36" s="49">
        <v>0</v>
      </c>
    </row>
    <row r="37" spans="1:5" s="5" customFormat="1" x14ac:dyDescent="0.25">
      <c r="A37" s="50" t="s">
        <v>54</v>
      </c>
      <c r="B37" s="53">
        <f>SUM(B38:B40)</f>
        <v>16281.67</v>
      </c>
      <c r="C37" s="53">
        <f t="shared" ref="C37:E37" si="8">SUM(C38:C40)</f>
        <v>18946.8</v>
      </c>
      <c r="D37" s="53">
        <f t="shared" si="8"/>
        <v>9300</v>
      </c>
      <c r="E37" s="53">
        <f t="shared" si="8"/>
        <v>11876.2</v>
      </c>
    </row>
    <row r="38" spans="1:5" x14ac:dyDescent="0.25">
      <c r="A38" s="48" t="s">
        <v>77</v>
      </c>
      <c r="B38" s="58">
        <v>13744.08</v>
      </c>
      <c r="C38" s="58">
        <v>12264.56</v>
      </c>
      <c r="D38" s="58">
        <v>9300</v>
      </c>
      <c r="E38" s="58">
        <v>9300</v>
      </c>
    </row>
    <row r="39" spans="1:5" x14ac:dyDescent="0.25">
      <c r="A39" s="48" t="s">
        <v>78</v>
      </c>
      <c r="B39" s="49">
        <v>2099.67</v>
      </c>
      <c r="C39" s="58">
        <v>6682.24</v>
      </c>
      <c r="D39" s="58">
        <v>0</v>
      </c>
      <c r="E39" s="58">
        <v>2576.1999999999998</v>
      </c>
    </row>
    <row r="40" spans="1:5" x14ac:dyDescent="0.25">
      <c r="A40" s="48" t="s">
        <v>79</v>
      </c>
      <c r="B40" s="49">
        <v>437.92</v>
      </c>
      <c r="C40" s="58">
        <v>0</v>
      </c>
      <c r="D40" s="58">
        <v>0</v>
      </c>
      <c r="E40" s="58">
        <v>0</v>
      </c>
    </row>
    <row r="41" spans="1:5" s="5" customFormat="1" x14ac:dyDescent="0.25">
      <c r="A41" s="52" t="s">
        <v>50</v>
      </c>
      <c r="B41" s="6">
        <f>SUM(B42:B44)</f>
        <v>2099.2599999999998</v>
      </c>
      <c r="C41" s="6">
        <f t="shared" ref="C41:E41" si="9">SUM(C42:C44)</f>
        <v>2189.9299999999998</v>
      </c>
      <c r="D41" s="6">
        <v>2000</v>
      </c>
      <c r="E41" s="6">
        <f t="shared" si="9"/>
        <v>2000</v>
      </c>
    </row>
    <row r="42" spans="1:5" x14ac:dyDescent="0.25">
      <c r="A42" s="54" t="s">
        <v>51</v>
      </c>
      <c r="B42" s="55">
        <v>1641.85</v>
      </c>
      <c r="C42" s="58">
        <v>2189.9299999999998</v>
      </c>
      <c r="D42" s="58">
        <v>2000</v>
      </c>
      <c r="E42" s="58">
        <v>2000</v>
      </c>
    </row>
    <row r="43" spans="1:5" x14ac:dyDescent="0.25">
      <c r="A43" s="48" t="s">
        <v>80</v>
      </c>
      <c r="B43" s="55">
        <v>59.24</v>
      </c>
      <c r="C43" s="58">
        <v>0</v>
      </c>
      <c r="D43" s="58">
        <v>0</v>
      </c>
      <c r="E43" s="58">
        <v>0</v>
      </c>
    </row>
    <row r="44" spans="1:5" x14ac:dyDescent="0.25">
      <c r="A44" s="48" t="s">
        <v>81</v>
      </c>
      <c r="B44" s="55">
        <v>398.17</v>
      </c>
      <c r="C44" s="58">
        <v>0</v>
      </c>
      <c r="D44" s="58">
        <v>0</v>
      </c>
      <c r="E44" s="58">
        <v>0</v>
      </c>
    </row>
    <row r="45" spans="1:5" s="5" customFormat="1" x14ac:dyDescent="0.25">
      <c r="A45" s="56" t="s">
        <v>48</v>
      </c>
      <c r="B45" s="6">
        <f>SUM(B46)</f>
        <v>3318.07</v>
      </c>
      <c r="C45" s="6">
        <f t="shared" ref="C45:E45" si="10">SUM(C46)</f>
        <v>3583.51</v>
      </c>
      <c r="D45" s="6">
        <f t="shared" si="10"/>
        <v>8650</v>
      </c>
      <c r="E45" s="6">
        <f t="shared" si="10"/>
        <v>16300</v>
      </c>
    </row>
    <row r="46" spans="1:5" x14ac:dyDescent="0.25">
      <c r="A46" s="48" t="s">
        <v>49</v>
      </c>
      <c r="B46" s="58">
        <v>3318.07</v>
      </c>
      <c r="C46" s="58">
        <v>3583.51</v>
      </c>
      <c r="D46" s="58">
        <v>8650</v>
      </c>
      <c r="E46" s="58">
        <v>16300</v>
      </c>
    </row>
    <row r="47" spans="1:5" s="5" customFormat="1" x14ac:dyDescent="0.25">
      <c r="A47" s="56" t="s">
        <v>83</v>
      </c>
      <c r="B47" s="6">
        <f>SUM(B48)</f>
        <v>63.44</v>
      </c>
      <c r="C47" s="6">
        <f t="shared" ref="C47:E47" si="11">SUM(C48)</f>
        <v>265.45</v>
      </c>
      <c r="D47" s="6">
        <f t="shared" si="11"/>
        <v>50</v>
      </c>
      <c r="E47" s="6">
        <f t="shared" si="11"/>
        <v>50</v>
      </c>
    </row>
    <row r="48" spans="1:5" x14ac:dyDescent="0.25">
      <c r="A48" s="48" t="s">
        <v>82</v>
      </c>
      <c r="B48" s="58">
        <v>63.44</v>
      </c>
      <c r="C48" s="58">
        <v>265.45</v>
      </c>
      <c r="D48" s="58">
        <v>50</v>
      </c>
      <c r="E48" s="58">
        <v>50</v>
      </c>
    </row>
  </sheetData>
  <mergeCells count="5">
    <mergeCell ref="A3:E3"/>
    <mergeCell ref="A5:E5"/>
    <mergeCell ref="A7:E7"/>
    <mergeCell ref="A29:E29"/>
    <mergeCell ref="A1:I1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workbookViewId="0">
      <selection activeCell="B25" sqref="B25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9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12"/>
      <c r="B2" s="12"/>
      <c r="C2" s="12"/>
      <c r="D2" s="12"/>
      <c r="E2" s="12"/>
    </row>
    <row r="3" spans="1:9" ht="15.75" x14ac:dyDescent="0.25">
      <c r="A3" s="173" t="s">
        <v>18</v>
      </c>
      <c r="B3" s="173"/>
      <c r="C3" s="173"/>
      <c r="D3" s="173"/>
      <c r="E3" s="174"/>
    </row>
    <row r="4" spans="1:9" ht="18.75" x14ac:dyDescent="0.25">
      <c r="A4" s="12"/>
      <c r="B4" s="12"/>
      <c r="C4" s="12"/>
      <c r="D4" s="12"/>
      <c r="E4" s="42"/>
    </row>
    <row r="5" spans="1:9" ht="18" customHeight="1" x14ac:dyDescent="0.25">
      <c r="A5" s="173" t="s">
        <v>4</v>
      </c>
      <c r="B5" s="175"/>
      <c r="C5" s="175"/>
      <c r="D5" s="175"/>
      <c r="E5" s="175"/>
    </row>
    <row r="6" spans="1:9" ht="18.75" x14ac:dyDescent="0.25">
      <c r="A6" s="12"/>
      <c r="B6" s="12"/>
      <c r="C6" s="12"/>
      <c r="D6" s="12"/>
      <c r="E6" s="42"/>
    </row>
    <row r="7" spans="1:9" ht="15.75" x14ac:dyDescent="0.25">
      <c r="A7" s="173" t="s">
        <v>13</v>
      </c>
      <c r="B7" s="193"/>
      <c r="C7" s="193"/>
      <c r="D7" s="193"/>
      <c r="E7" s="193"/>
    </row>
    <row r="8" spans="1:9" ht="19.5" thickBot="1" x14ac:dyDescent="0.3">
      <c r="A8" s="12"/>
      <c r="B8" s="12"/>
      <c r="C8" s="12"/>
      <c r="D8" s="12"/>
      <c r="E8" s="42"/>
    </row>
    <row r="9" spans="1:9" ht="26.25" thickBot="1" x14ac:dyDescent="0.3">
      <c r="A9" s="112" t="s">
        <v>47</v>
      </c>
      <c r="B9" s="113" t="s">
        <v>31</v>
      </c>
      <c r="C9" s="114" t="s">
        <v>32</v>
      </c>
      <c r="D9" s="114" t="s">
        <v>30</v>
      </c>
      <c r="E9" s="94" t="s">
        <v>130</v>
      </c>
    </row>
    <row r="10" spans="1:9" ht="18.75" customHeight="1" x14ac:dyDescent="0.25">
      <c r="A10" s="115" t="s">
        <v>14</v>
      </c>
      <c r="B10" s="116">
        <f>SUM(B14,B11)</f>
        <v>81628.38</v>
      </c>
      <c r="C10" s="116">
        <f t="shared" ref="C10:E10" si="0">SUM(C14,C11)</f>
        <v>100310.86</v>
      </c>
      <c r="D10" s="116">
        <f t="shared" si="0"/>
        <v>107000</v>
      </c>
      <c r="E10" s="116">
        <f t="shared" si="0"/>
        <v>119326.15</v>
      </c>
    </row>
    <row r="11" spans="1:9" ht="15.75" customHeight="1" x14ac:dyDescent="0.25">
      <c r="A11" s="117" t="s">
        <v>84</v>
      </c>
      <c r="B11" s="49">
        <f>SUM(B12)</f>
        <v>52188.21</v>
      </c>
      <c r="C11" s="49">
        <f t="shared" ref="C11:E12" si="1">SUM(C12)</f>
        <v>61625.23</v>
      </c>
      <c r="D11" s="49">
        <f t="shared" si="1"/>
        <v>71938.5</v>
      </c>
      <c r="E11" s="49">
        <f t="shared" si="1"/>
        <v>82164.7</v>
      </c>
    </row>
    <row r="12" spans="1:9" x14ac:dyDescent="0.25">
      <c r="A12" s="117" t="s">
        <v>85</v>
      </c>
      <c r="B12" s="49">
        <f>SUM(B13)</f>
        <v>52188.21</v>
      </c>
      <c r="C12" s="49">
        <f t="shared" si="1"/>
        <v>61625.23</v>
      </c>
      <c r="D12" s="49">
        <f t="shared" si="1"/>
        <v>71938.5</v>
      </c>
      <c r="E12" s="49">
        <f t="shared" si="1"/>
        <v>82164.7</v>
      </c>
    </row>
    <row r="13" spans="1:9" x14ac:dyDescent="0.25">
      <c r="A13" s="118" t="s">
        <v>86</v>
      </c>
      <c r="B13" s="49">
        <v>52188.21</v>
      </c>
      <c r="C13" s="49">
        <v>61625.23</v>
      </c>
      <c r="D13" s="49">
        <v>71938.5</v>
      </c>
      <c r="E13" s="49">
        <v>82164.7</v>
      </c>
    </row>
    <row r="14" spans="1:9" x14ac:dyDescent="0.25">
      <c r="A14" s="119" t="s">
        <v>87</v>
      </c>
      <c r="B14" s="49">
        <f>SUM(B15)</f>
        <v>29440.17</v>
      </c>
      <c r="C14" s="49">
        <f t="shared" ref="C14:E15" si="2">SUM(C15)</f>
        <v>38685.629999999997</v>
      </c>
      <c r="D14" s="49">
        <f t="shared" si="2"/>
        <v>35061.5</v>
      </c>
      <c r="E14" s="49">
        <f t="shared" si="2"/>
        <v>37161.449999999997</v>
      </c>
    </row>
    <row r="15" spans="1:9" ht="25.5" x14ac:dyDescent="0.25">
      <c r="A15" s="117" t="s">
        <v>88</v>
      </c>
      <c r="B15" s="49">
        <f>SUM(B16)</f>
        <v>29440.17</v>
      </c>
      <c r="C15" s="49">
        <f t="shared" si="2"/>
        <v>38685.629999999997</v>
      </c>
      <c r="D15" s="49">
        <f t="shared" si="2"/>
        <v>35061.5</v>
      </c>
      <c r="E15" s="49">
        <f t="shared" si="2"/>
        <v>37161.449999999997</v>
      </c>
    </row>
    <row r="16" spans="1:9" ht="26.25" thickBot="1" x14ac:dyDescent="0.3">
      <c r="A16" s="120" t="s">
        <v>89</v>
      </c>
      <c r="B16" s="121">
        <v>29440.17</v>
      </c>
      <c r="C16" s="121">
        <v>38685.629999999997</v>
      </c>
      <c r="D16" s="121">
        <v>35061.5</v>
      </c>
      <c r="E16" s="121">
        <v>37161.449999999997</v>
      </c>
    </row>
  </sheetData>
  <mergeCells count="4">
    <mergeCell ref="A3:E3"/>
    <mergeCell ref="A5:E5"/>
    <mergeCell ref="A7:E7"/>
    <mergeCell ref="A1:I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"/>
  <sheetViews>
    <sheetView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9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12"/>
      <c r="B2" s="12"/>
      <c r="C2" s="12"/>
      <c r="D2" s="12"/>
      <c r="E2" s="12"/>
      <c r="F2" s="12"/>
      <c r="G2" s="12"/>
    </row>
    <row r="3" spans="1:9" ht="15.75" customHeight="1" x14ac:dyDescent="0.25">
      <c r="A3" s="173" t="s">
        <v>18</v>
      </c>
      <c r="B3" s="173"/>
      <c r="C3" s="173"/>
      <c r="D3" s="173"/>
      <c r="E3" s="173"/>
      <c r="F3" s="173"/>
      <c r="G3" s="173"/>
    </row>
    <row r="4" spans="1:9" ht="18.75" x14ac:dyDescent="0.25">
      <c r="A4" s="12"/>
      <c r="B4" s="12"/>
      <c r="C4" s="12"/>
      <c r="D4" s="12"/>
      <c r="E4" s="12"/>
      <c r="F4" s="12"/>
      <c r="G4" s="42"/>
    </row>
    <row r="5" spans="1:9" ht="18" customHeight="1" x14ac:dyDescent="0.25">
      <c r="A5" s="173" t="s">
        <v>56</v>
      </c>
      <c r="B5" s="173"/>
      <c r="C5" s="173"/>
      <c r="D5" s="173"/>
      <c r="E5" s="173"/>
      <c r="F5" s="173"/>
      <c r="G5" s="173"/>
    </row>
    <row r="6" spans="1:9" ht="18.75" x14ac:dyDescent="0.25">
      <c r="A6" s="12"/>
      <c r="B6" s="12"/>
      <c r="C6" s="12"/>
      <c r="D6" s="12"/>
      <c r="E6" s="12"/>
      <c r="F6" s="12"/>
      <c r="G6" s="42"/>
    </row>
    <row r="7" spans="1:9" ht="25.5" x14ac:dyDescent="0.25">
      <c r="A7" s="43" t="s">
        <v>5</v>
      </c>
      <c r="B7" s="44" t="s">
        <v>6</v>
      </c>
      <c r="C7" s="44" t="s">
        <v>29</v>
      </c>
      <c r="D7" s="44" t="s">
        <v>31</v>
      </c>
      <c r="E7" s="43" t="s">
        <v>32</v>
      </c>
      <c r="F7" s="43" t="s">
        <v>30</v>
      </c>
      <c r="G7" s="94" t="s">
        <v>130</v>
      </c>
    </row>
    <row r="8" spans="1:9" ht="19.5" customHeight="1" x14ac:dyDescent="0.25">
      <c r="A8" s="122"/>
      <c r="B8" s="123"/>
      <c r="C8" s="123" t="s">
        <v>58</v>
      </c>
      <c r="D8" s="57">
        <v>0</v>
      </c>
      <c r="E8" s="57">
        <v>0</v>
      </c>
      <c r="F8" s="57">
        <v>0</v>
      </c>
      <c r="G8" s="57">
        <v>0</v>
      </c>
    </row>
    <row r="9" spans="1:9" ht="25.5" x14ac:dyDescent="0.25">
      <c r="A9" s="66">
        <v>8</v>
      </c>
      <c r="B9" s="66"/>
      <c r="C9" s="66" t="s">
        <v>15</v>
      </c>
      <c r="D9" s="124">
        <v>0</v>
      </c>
      <c r="E9" s="124">
        <v>0</v>
      </c>
      <c r="F9" s="124">
        <v>0</v>
      </c>
      <c r="G9" s="124">
        <v>0</v>
      </c>
    </row>
    <row r="10" spans="1:9" x14ac:dyDescent="0.25">
      <c r="A10" s="66"/>
      <c r="B10" s="68">
        <v>84</v>
      </c>
      <c r="C10" s="68" t="s">
        <v>21</v>
      </c>
      <c r="D10" s="124">
        <v>0</v>
      </c>
      <c r="E10" s="124">
        <v>0</v>
      </c>
      <c r="F10" s="124">
        <v>0</v>
      </c>
      <c r="G10" s="124">
        <v>0</v>
      </c>
    </row>
    <row r="11" spans="1:9" x14ac:dyDescent="0.25">
      <c r="A11" s="66"/>
      <c r="B11" s="68"/>
      <c r="C11" s="125" t="s">
        <v>61</v>
      </c>
      <c r="D11" s="124">
        <v>0</v>
      </c>
      <c r="E11" s="124">
        <v>0</v>
      </c>
      <c r="F11" s="124">
        <v>0</v>
      </c>
      <c r="G11" s="124">
        <v>0</v>
      </c>
    </row>
    <row r="12" spans="1:9" ht="25.5" x14ac:dyDescent="0.25">
      <c r="A12" s="79">
        <v>5</v>
      </c>
      <c r="B12" s="79"/>
      <c r="C12" s="66" t="s">
        <v>16</v>
      </c>
      <c r="D12" s="124">
        <v>0</v>
      </c>
      <c r="E12" s="124">
        <v>0</v>
      </c>
      <c r="F12" s="124">
        <v>0</v>
      </c>
      <c r="G12" s="124">
        <v>0</v>
      </c>
    </row>
    <row r="13" spans="1:9" ht="25.5" x14ac:dyDescent="0.25">
      <c r="A13" s="68"/>
      <c r="B13" s="68">
        <v>54</v>
      </c>
      <c r="C13" s="68" t="s">
        <v>22</v>
      </c>
      <c r="D13" s="124">
        <v>0</v>
      </c>
      <c r="E13" s="124">
        <v>0</v>
      </c>
      <c r="F13" s="124">
        <v>0</v>
      </c>
      <c r="G13" s="124">
        <v>0</v>
      </c>
    </row>
  </sheetData>
  <mergeCells count="3">
    <mergeCell ref="A3:G3"/>
    <mergeCell ref="A5:G5"/>
    <mergeCell ref="A1:I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workbookViewId="0">
      <selection activeCell="E7" sqref="E7"/>
    </sheetView>
  </sheetViews>
  <sheetFormatPr defaultRowHeight="15" x14ac:dyDescent="0.25"/>
  <cols>
    <col min="1" max="5" width="25.28515625" customWidth="1"/>
  </cols>
  <sheetData>
    <row r="1" spans="1:9" ht="42" customHeight="1" x14ac:dyDescent="0.25">
      <c r="A1" s="173" t="s">
        <v>129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12"/>
      <c r="B2" s="12"/>
      <c r="C2" s="12"/>
      <c r="D2" s="12"/>
      <c r="E2" s="12"/>
    </row>
    <row r="3" spans="1:9" ht="15.75" customHeight="1" x14ac:dyDescent="0.25">
      <c r="A3" s="173" t="s">
        <v>18</v>
      </c>
      <c r="B3" s="173"/>
      <c r="C3" s="173"/>
      <c r="D3" s="173"/>
      <c r="E3" s="173"/>
    </row>
    <row r="4" spans="1:9" ht="18.75" x14ac:dyDescent="0.25">
      <c r="A4" s="12"/>
      <c r="B4" s="12"/>
      <c r="C4" s="12"/>
      <c r="D4" s="12"/>
      <c r="E4" s="42"/>
    </row>
    <row r="5" spans="1:9" ht="18" customHeight="1" x14ac:dyDescent="0.25">
      <c r="A5" s="173" t="s">
        <v>57</v>
      </c>
      <c r="B5" s="173"/>
      <c r="C5" s="173"/>
      <c r="D5" s="173"/>
      <c r="E5" s="173"/>
    </row>
    <row r="6" spans="1:9" ht="19.5" thickBot="1" x14ac:dyDescent="0.3">
      <c r="A6" s="12"/>
      <c r="B6" s="12"/>
      <c r="C6" s="12"/>
      <c r="D6" s="12"/>
      <c r="E6" s="42"/>
    </row>
    <row r="7" spans="1:9" ht="25.5" x14ac:dyDescent="0.25">
      <c r="A7" s="126" t="s">
        <v>47</v>
      </c>
      <c r="B7" s="127" t="s">
        <v>31</v>
      </c>
      <c r="C7" s="128" t="s">
        <v>32</v>
      </c>
      <c r="D7" s="128" t="s">
        <v>30</v>
      </c>
      <c r="E7" s="94" t="s">
        <v>130</v>
      </c>
    </row>
    <row r="8" spans="1:9" ht="17.25" customHeight="1" x14ac:dyDescent="0.25">
      <c r="A8" s="129" t="s">
        <v>58</v>
      </c>
      <c r="B8" s="130">
        <v>0</v>
      </c>
      <c r="C8" s="131">
        <v>0</v>
      </c>
      <c r="D8" s="131">
        <v>0</v>
      </c>
      <c r="E8" s="131">
        <v>0</v>
      </c>
    </row>
    <row r="9" spans="1:9" ht="25.5" x14ac:dyDescent="0.25">
      <c r="A9" s="117" t="s">
        <v>59</v>
      </c>
      <c r="B9" s="124">
        <v>0</v>
      </c>
      <c r="C9" s="132">
        <v>0</v>
      </c>
      <c r="D9" s="132">
        <v>0</v>
      </c>
      <c r="E9" s="132">
        <v>0</v>
      </c>
    </row>
    <row r="10" spans="1:9" ht="25.5" x14ac:dyDescent="0.25">
      <c r="A10" s="133" t="s">
        <v>60</v>
      </c>
      <c r="B10" s="124">
        <v>0</v>
      </c>
      <c r="C10" s="132">
        <v>0</v>
      </c>
      <c r="D10" s="132">
        <v>0</v>
      </c>
      <c r="E10" s="132">
        <v>0</v>
      </c>
    </row>
    <row r="11" spans="1:9" x14ac:dyDescent="0.25">
      <c r="A11" s="133"/>
      <c r="B11" s="124">
        <v>0</v>
      </c>
      <c r="C11" s="132">
        <v>0</v>
      </c>
      <c r="D11" s="132">
        <v>0</v>
      </c>
      <c r="E11" s="132">
        <v>0</v>
      </c>
    </row>
    <row r="12" spans="1:9" ht="17.25" customHeight="1" x14ac:dyDescent="0.25">
      <c r="A12" s="129" t="s">
        <v>61</v>
      </c>
      <c r="B12" s="130">
        <v>0</v>
      </c>
      <c r="C12" s="131">
        <v>0</v>
      </c>
      <c r="D12" s="131">
        <v>0</v>
      </c>
      <c r="E12" s="131">
        <v>0</v>
      </c>
    </row>
    <row r="13" spans="1:9" x14ac:dyDescent="0.25">
      <c r="A13" s="117" t="s">
        <v>52</v>
      </c>
      <c r="B13" s="124">
        <v>0</v>
      </c>
      <c r="C13" s="132">
        <v>0</v>
      </c>
      <c r="D13" s="132">
        <v>0</v>
      </c>
      <c r="E13" s="132">
        <v>0</v>
      </c>
    </row>
    <row r="14" spans="1:9" x14ac:dyDescent="0.25">
      <c r="A14" s="134" t="s">
        <v>53</v>
      </c>
      <c r="B14" s="124">
        <v>0</v>
      </c>
      <c r="C14" s="132">
        <v>0</v>
      </c>
      <c r="D14" s="132">
        <v>0</v>
      </c>
      <c r="E14" s="132">
        <v>0</v>
      </c>
    </row>
    <row r="15" spans="1:9" x14ac:dyDescent="0.25">
      <c r="A15" s="117" t="s">
        <v>54</v>
      </c>
      <c r="B15" s="124">
        <v>0</v>
      </c>
      <c r="C15" s="132">
        <v>0</v>
      </c>
      <c r="D15" s="132">
        <v>0</v>
      </c>
      <c r="E15" s="132">
        <v>0</v>
      </c>
    </row>
    <row r="16" spans="1:9" ht="15.75" thickBot="1" x14ac:dyDescent="0.3">
      <c r="A16" s="135" t="s">
        <v>55</v>
      </c>
      <c r="B16" s="136">
        <v>0</v>
      </c>
      <c r="C16" s="137">
        <v>0</v>
      </c>
      <c r="D16" s="137">
        <v>0</v>
      </c>
      <c r="E16" s="137">
        <v>0</v>
      </c>
    </row>
  </sheetData>
  <mergeCells count="3">
    <mergeCell ref="A3:E3"/>
    <mergeCell ref="A5:E5"/>
    <mergeCell ref="A1:I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4301-E365-42C1-B0B9-BB03C980FADF}">
  <dimension ref="A1:AE58"/>
  <sheetViews>
    <sheetView topLeftCell="A37" zoomScale="130" zoomScaleNormal="130" workbookViewId="0">
      <selection activeCell="R15" sqref="R15"/>
    </sheetView>
  </sheetViews>
  <sheetFormatPr defaultColWidth="11.42578125" defaultRowHeight="12.75" x14ac:dyDescent="0.2"/>
  <cols>
    <col min="1" max="1" width="6.7109375" style="36" customWidth="1"/>
    <col min="2" max="2" width="15.85546875" style="37" customWidth="1"/>
    <col min="3" max="3" width="8" style="38" customWidth="1"/>
    <col min="4" max="4" width="9.28515625" style="38" customWidth="1"/>
    <col min="5" max="5" width="8.7109375" style="39" customWidth="1"/>
    <col min="6" max="6" width="8.140625" style="39" customWidth="1"/>
    <col min="7" max="7" width="8.7109375" style="39" customWidth="1"/>
    <col min="8" max="11" width="8.140625" style="40" customWidth="1"/>
    <col min="12" max="12" width="7.5703125" style="40" customWidth="1"/>
    <col min="13" max="13" width="8.140625" style="40" customWidth="1"/>
    <col min="14" max="14" width="6.28515625" style="40" customWidth="1"/>
    <col min="15" max="16" width="4.85546875" style="40" customWidth="1"/>
    <col min="17" max="260" width="11.42578125" style="9"/>
    <col min="261" max="261" width="12.5703125" style="9" customWidth="1"/>
    <col min="262" max="262" width="34.28515625" style="9" customWidth="1"/>
    <col min="263" max="263" width="20.28515625" style="9" customWidth="1"/>
    <col min="264" max="270" width="13.7109375" style="9" customWidth="1"/>
    <col min="271" max="516" width="11.42578125" style="9"/>
    <col min="517" max="517" width="12.5703125" style="9" customWidth="1"/>
    <col min="518" max="518" width="34.28515625" style="9" customWidth="1"/>
    <col min="519" max="519" width="20.28515625" style="9" customWidth="1"/>
    <col min="520" max="526" width="13.7109375" style="9" customWidth="1"/>
    <col min="527" max="772" width="11.42578125" style="9"/>
    <col min="773" max="773" width="12.5703125" style="9" customWidth="1"/>
    <col min="774" max="774" width="34.28515625" style="9" customWidth="1"/>
    <col min="775" max="775" width="20.28515625" style="9" customWidth="1"/>
    <col min="776" max="782" width="13.7109375" style="9" customWidth="1"/>
    <col min="783" max="1028" width="11.42578125" style="9"/>
    <col min="1029" max="1029" width="12.5703125" style="9" customWidth="1"/>
    <col min="1030" max="1030" width="34.28515625" style="9" customWidth="1"/>
    <col min="1031" max="1031" width="20.28515625" style="9" customWidth="1"/>
    <col min="1032" max="1038" width="13.7109375" style="9" customWidth="1"/>
    <col min="1039" max="1284" width="11.42578125" style="9"/>
    <col min="1285" max="1285" width="12.5703125" style="9" customWidth="1"/>
    <col min="1286" max="1286" width="34.28515625" style="9" customWidth="1"/>
    <col min="1287" max="1287" width="20.28515625" style="9" customWidth="1"/>
    <col min="1288" max="1294" width="13.7109375" style="9" customWidth="1"/>
    <col min="1295" max="1540" width="11.42578125" style="9"/>
    <col min="1541" max="1541" width="12.5703125" style="9" customWidth="1"/>
    <col min="1542" max="1542" width="34.28515625" style="9" customWidth="1"/>
    <col min="1543" max="1543" width="20.28515625" style="9" customWidth="1"/>
    <col min="1544" max="1550" width="13.7109375" style="9" customWidth="1"/>
    <col min="1551" max="1796" width="11.42578125" style="9"/>
    <col min="1797" max="1797" width="12.5703125" style="9" customWidth="1"/>
    <col min="1798" max="1798" width="34.28515625" style="9" customWidth="1"/>
    <col min="1799" max="1799" width="20.28515625" style="9" customWidth="1"/>
    <col min="1800" max="1806" width="13.7109375" style="9" customWidth="1"/>
    <col min="1807" max="2052" width="11.42578125" style="9"/>
    <col min="2053" max="2053" width="12.5703125" style="9" customWidth="1"/>
    <col min="2054" max="2054" width="34.28515625" style="9" customWidth="1"/>
    <col min="2055" max="2055" width="20.28515625" style="9" customWidth="1"/>
    <col min="2056" max="2062" width="13.7109375" style="9" customWidth="1"/>
    <col min="2063" max="2308" width="11.42578125" style="9"/>
    <col min="2309" max="2309" width="12.5703125" style="9" customWidth="1"/>
    <col min="2310" max="2310" width="34.28515625" style="9" customWidth="1"/>
    <col min="2311" max="2311" width="20.28515625" style="9" customWidth="1"/>
    <col min="2312" max="2318" width="13.7109375" style="9" customWidth="1"/>
    <col min="2319" max="2564" width="11.42578125" style="9"/>
    <col min="2565" max="2565" width="12.5703125" style="9" customWidth="1"/>
    <col min="2566" max="2566" width="34.28515625" style="9" customWidth="1"/>
    <col min="2567" max="2567" width="20.28515625" style="9" customWidth="1"/>
    <col min="2568" max="2574" width="13.7109375" style="9" customWidth="1"/>
    <col min="2575" max="2820" width="11.42578125" style="9"/>
    <col min="2821" max="2821" width="12.5703125" style="9" customWidth="1"/>
    <col min="2822" max="2822" width="34.28515625" style="9" customWidth="1"/>
    <col min="2823" max="2823" width="20.28515625" style="9" customWidth="1"/>
    <col min="2824" max="2830" width="13.7109375" style="9" customWidth="1"/>
    <col min="2831" max="3076" width="11.42578125" style="9"/>
    <col min="3077" max="3077" width="12.5703125" style="9" customWidth="1"/>
    <col min="3078" max="3078" width="34.28515625" style="9" customWidth="1"/>
    <col min="3079" max="3079" width="20.28515625" style="9" customWidth="1"/>
    <col min="3080" max="3086" width="13.7109375" style="9" customWidth="1"/>
    <col min="3087" max="3332" width="11.42578125" style="9"/>
    <col min="3333" max="3333" width="12.5703125" style="9" customWidth="1"/>
    <col min="3334" max="3334" width="34.28515625" style="9" customWidth="1"/>
    <col min="3335" max="3335" width="20.28515625" style="9" customWidth="1"/>
    <col min="3336" max="3342" width="13.7109375" style="9" customWidth="1"/>
    <col min="3343" max="3588" width="11.42578125" style="9"/>
    <col min="3589" max="3589" width="12.5703125" style="9" customWidth="1"/>
    <col min="3590" max="3590" width="34.28515625" style="9" customWidth="1"/>
    <col min="3591" max="3591" width="20.28515625" style="9" customWidth="1"/>
    <col min="3592" max="3598" width="13.7109375" style="9" customWidth="1"/>
    <col min="3599" max="3844" width="11.42578125" style="9"/>
    <col min="3845" max="3845" width="12.5703125" style="9" customWidth="1"/>
    <col min="3846" max="3846" width="34.28515625" style="9" customWidth="1"/>
    <col min="3847" max="3847" width="20.28515625" style="9" customWidth="1"/>
    <col min="3848" max="3854" width="13.7109375" style="9" customWidth="1"/>
    <col min="3855" max="4100" width="11.42578125" style="9"/>
    <col min="4101" max="4101" width="12.5703125" style="9" customWidth="1"/>
    <col min="4102" max="4102" width="34.28515625" style="9" customWidth="1"/>
    <col min="4103" max="4103" width="20.28515625" style="9" customWidth="1"/>
    <col min="4104" max="4110" width="13.7109375" style="9" customWidth="1"/>
    <col min="4111" max="4356" width="11.42578125" style="9"/>
    <col min="4357" max="4357" width="12.5703125" style="9" customWidth="1"/>
    <col min="4358" max="4358" width="34.28515625" style="9" customWidth="1"/>
    <col min="4359" max="4359" width="20.28515625" style="9" customWidth="1"/>
    <col min="4360" max="4366" width="13.7109375" style="9" customWidth="1"/>
    <col min="4367" max="4612" width="11.42578125" style="9"/>
    <col min="4613" max="4613" width="12.5703125" style="9" customWidth="1"/>
    <col min="4614" max="4614" width="34.28515625" style="9" customWidth="1"/>
    <col min="4615" max="4615" width="20.28515625" style="9" customWidth="1"/>
    <col min="4616" max="4622" width="13.7109375" style="9" customWidth="1"/>
    <col min="4623" max="4868" width="11.42578125" style="9"/>
    <col min="4869" max="4869" width="12.5703125" style="9" customWidth="1"/>
    <col min="4870" max="4870" width="34.28515625" style="9" customWidth="1"/>
    <col min="4871" max="4871" width="20.28515625" style="9" customWidth="1"/>
    <col min="4872" max="4878" width="13.7109375" style="9" customWidth="1"/>
    <col min="4879" max="5124" width="11.42578125" style="9"/>
    <col min="5125" max="5125" width="12.5703125" style="9" customWidth="1"/>
    <col min="5126" max="5126" width="34.28515625" style="9" customWidth="1"/>
    <col min="5127" max="5127" width="20.28515625" style="9" customWidth="1"/>
    <col min="5128" max="5134" width="13.7109375" style="9" customWidth="1"/>
    <col min="5135" max="5380" width="11.42578125" style="9"/>
    <col min="5381" max="5381" width="12.5703125" style="9" customWidth="1"/>
    <col min="5382" max="5382" width="34.28515625" style="9" customWidth="1"/>
    <col min="5383" max="5383" width="20.28515625" style="9" customWidth="1"/>
    <col min="5384" max="5390" width="13.7109375" style="9" customWidth="1"/>
    <col min="5391" max="5636" width="11.42578125" style="9"/>
    <col min="5637" max="5637" width="12.5703125" style="9" customWidth="1"/>
    <col min="5638" max="5638" width="34.28515625" style="9" customWidth="1"/>
    <col min="5639" max="5639" width="20.28515625" style="9" customWidth="1"/>
    <col min="5640" max="5646" width="13.7109375" style="9" customWidth="1"/>
    <col min="5647" max="5892" width="11.42578125" style="9"/>
    <col min="5893" max="5893" width="12.5703125" style="9" customWidth="1"/>
    <col min="5894" max="5894" width="34.28515625" style="9" customWidth="1"/>
    <col min="5895" max="5895" width="20.28515625" style="9" customWidth="1"/>
    <col min="5896" max="5902" width="13.7109375" style="9" customWidth="1"/>
    <col min="5903" max="6148" width="11.42578125" style="9"/>
    <col min="6149" max="6149" width="12.5703125" style="9" customWidth="1"/>
    <col min="6150" max="6150" width="34.28515625" style="9" customWidth="1"/>
    <col min="6151" max="6151" width="20.28515625" style="9" customWidth="1"/>
    <col min="6152" max="6158" width="13.7109375" style="9" customWidth="1"/>
    <col min="6159" max="6404" width="11.42578125" style="9"/>
    <col min="6405" max="6405" width="12.5703125" style="9" customWidth="1"/>
    <col min="6406" max="6406" width="34.28515625" style="9" customWidth="1"/>
    <col min="6407" max="6407" width="20.28515625" style="9" customWidth="1"/>
    <col min="6408" max="6414" width="13.7109375" style="9" customWidth="1"/>
    <col min="6415" max="6660" width="11.42578125" style="9"/>
    <col min="6661" max="6661" width="12.5703125" style="9" customWidth="1"/>
    <col min="6662" max="6662" width="34.28515625" style="9" customWidth="1"/>
    <col min="6663" max="6663" width="20.28515625" style="9" customWidth="1"/>
    <col min="6664" max="6670" width="13.7109375" style="9" customWidth="1"/>
    <col min="6671" max="6916" width="11.42578125" style="9"/>
    <col min="6917" max="6917" width="12.5703125" style="9" customWidth="1"/>
    <col min="6918" max="6918" width="34.28515625" style="9" customWidth="1"/>
    <col min="6919" max="6919" width="20.28515625" style="9" customWidth="1"/>
    <col min="6920" max="6926" width="13.7109375" style="9" customWidth="1"/>
    <col min="6927" max="7172" width="11.42578125" style="9"/>
    <col min="7173" max="7173" width="12.5703125" style="9" customWidth="1"/>
    <col min="7174" max="7174" width="34.28515625" style="9" customWidth="1"/>
    <col min="7175" max="7175" width="20.28515625" style="9" customWidth="1"/>
    <col min="7176" max="7182" width="13.7109375" style="9" customWidth="1"/>
    <col min="7183" max="7428" width="11.42578125" style="9"/>
    <col min="7429" max="7429" width="12.5703125" style="9" customWidth="1"/>
    <col min="7430" max="7430" width="34.28515625" style="9" customWidth="1"/>
    <col min="7431" max="7431" width="20.28515625" style="9" customWidth="1"/>
    <col min="7432" max="7438" width="13.7109375" style="9" customWidth="1"/>
    <col min="7439" max="7684" width="11.42578125" style="9"/>
    <col min="7685" max="7685" width="12.5703125" style="9" customWidth="1"/>
    <col min="7686" max="7686" width="34.28515625" style="9" customWidth="1"/>
    <col min="7687" max="7687" width="20.28515625" style="9" customWidth="1"/>
    <col min="7688" max="7694" width="13.7109375" style="9" customWidth="1"/>
    <col min="7695" max="7940" width="11.42578125" style="9"/>
    <col min="7941" max="7941" width="12.5703125" style="9" customWidth="1"/>
    <col min="7942" max="7942" width="34.28515625" style="9" customWidth="1"/>
    <col min="7943" max="7943" width="20.28515625" style="9" customWidth="1"/>
    <col min="7944" max="7950" width="13.7109375" style="9" customWidth="1"/>
    <col min="7951" max="8196" width="11.42578125" style="9"/>
    <col min="8197" max="8197" width="12.5703125" style="9" customWidth="1"/>
    <col min="8198" max="8198" width="34.28515625" style="9" customWidth="1"/>
    <col min="8199" max="8199" width="20.28515625" style="9" customWidth="1"/>
    <col min="8200" max="8206" width="13.7109375" style="9" customWidth="1"/>
    <col min="8207" max="8452" width="11.42578125" style="9"/>
    <col min="8453" max="8453" width="12.5703125" style="9" customWidth="1"/>
    <col min="8454" max="8454" width="34.28515625" style="9" customWidth="1"/>
    <col min="8455" max="8455" width="20.28515625" style="9" customWidth="1"/>
    <col min="8456" max="8462" width="13.7109375" style="9" customWidth="1"/>
    <col min="8463" max="8708" width="11.42578125" style="9"/>
    <col min="8709" max="8709" width="12.5703125" style="9" customWidth="1"/>
    <col min="8710" max="8710" width="34.28515625" style="9" customWidth="1"/>
    <col min="8711" max="8711" width="20.28515625" style="9" customWidth="1"/>
    <col min="8712" max="8718" width="13.7109375" style="9" customWidth="1"/>
    <col min="8719" max="8964" width="11.42578125" style="9"/>
    <col min="8965" max="8965" width="12.5703125" style="9" customWidth="1"/>
    <col min="8966" max="8966" width="34.28515625" style="9" customWidth="1"/>
    <col min="8967" max="8967" width="20.28515625" style="9" customWidth="1"/>
    <col min="8968" max="8974" width="13.7109375" style="9" customWidth="1"/>
    <col min="8975" max="9220" width="11.42578125" style="9"/>
    <col min="9221" max="9221" width="12.5703125" style="9" customWidth="1"/>
    <col min="9222" max="9222" width="34.28515625" style="9" customWidth="1"/>
    <col min="9223" max="9223" width="20.28515625" style="9" customWidth="1"/>
    <col min="9224" max="9230" width="13.7109375" style="9" customWidth="1"/>
    <col min="9231" max="9476" width="11.42578125" style="9"/>
    <col min="9477" max="9477" width="12.5703125" style="9" customWidth="1"/>
    <col min="9478" max="9478" width="34.28515625" style="9" customWidth="1"/>
    <col min="9479" max="9479" width="20.28515625" style="9" customWidth="1"/>
    <col min="9480" max="9486" width="13.7109375" style="9" customWidth="1"/>
    <col min="9487" max="9732" width="11.42578125" style="9"/>
    <col min="9733" max="9733" width="12.5703125" style="9" customWidth="1"/>
    <col min="9734" max="9734" width="34.28515625" style="9" customWidth="1"/>
    <col min="9735" max="9735" width="20.28515625" style="9" customWidth="1"/>
    <col min="9736" max="9742" width="13.7109375" style="9" customWidth="1"/>
    <col min="9743" max="9988" width="11.42578125" style="9"/>
    <col min="9989" max="9989" width="12.5703125" style="9" customWidth="1"/>
    <col min="9990" max="9990" width="34.28515625" style="9" customWidth="1"/>
    <col min="9991" max="9991" width="20.28515625" style="9" customWidth="1"/>
    <col min="9992" max="9998" width="13.7109375" style="9" customWidth="1"/>
    <col min="9999" max="10244" width="11.42578125" style="9"/>
    <col min="10245" max="10245" width="12.5703125" style="9" customWidth="1"/>
    <col min="10246" max="10246" width="34.28515625" style="9" customWidth="1"/>
    <col min="10247" max="10247" width="20.28515625" style="9" customWidth="1"/>
    <col min="10248" max="10254" width="13.7109375" style="9" customWidth="1"/>
    <col min="10255" max="10500" width="11.42578125" style="9"/>
    <col min="10501" max="10501" width="12.5703125" style="9" customWidth="1"/>
    <col min="10502" max="10502" width="34.28515625" style="9" customWidth="1"/>
    <col min="10503" max="10503" width="20.28515625" style="9" customWidth="1"/>
    <col min="10504" max="10510" width="13.7109375" style="9" customWidth="1"/>
    <col min="10511" max="10756" width="11.42578125" style="9"/>
    <col min="10757" max="10757" width="12.5703125" style="9" customWidth="1"/>
    <col min="10758" max="10758" width="34.28515625" style="9" customWidth="1"/>
    <col min="10759" max="10759" width="20.28515625" style="9" customWidth="1"/>
    <col min="10760" max="10766" width="13.7109375" style="9" customWidth="1"/>
    <col min="10767" max="11012" width="11.42578125" style="9"/>
    <col min="11013" max="11013" width="12.5703125" style="9" customWidth="1"/>
    <col min="11014" max="11014" width="34.28515625" style="9" customWidth="1"/>
    <col min="11015" max="11015" width="20.28515625" style="9" customWidth="1"/>
    <col min="11016" max="11022" width="13.7109375" style="9" customWidth="1"/>
    <col min="11023" max="11268" width="11.42578125" style="9"/>
    <col min="11269" max="11269" width="12.5703125" style="9" customWidth="1"/>
    <col min="11270" max="11270" width="34.28515625" style="9" customWidth="1"/>
    <col min="11271" max="11271" width="20.28515625" style="9" customWidth="1"/>
    <col min="11272" max="11278" width="13.7109375" style="9" customWidth="1"/>
    <col min="11279" max="11524" width="11.42578125" style="9"/>
    <col min="11525" max="11525" width="12.5703125" style="9" customWidth="1"/>
    <col min="11526" max="11526" width="34.28515625" style="9" customWidth="1"/>
    <col min="11527" max="11527" width="20.28515625" style="9" customWidth="1"/>
    <col min="11528" max="11534" width="13.7109375" style="9" customWidth="1"/>
    <col min="11535" max="11780" width="11.42578125" style="9"/>
    <col min="11781" max="11781" width="12.5703125" style="9" customWidth="1"/>
    <col min="11782" max="11782" width="34.28515625" style="9" customWidth="1"/>
    <col min="11783" max="11783" width="20.28515625" style="9" customWidth="1"/>
    <col min="11784" max="11790" width="13.7109375" style="9" customWidth="1"/>
    <col min="11791" max="12036" width="11.42578125" style="9"/>
    <col min="12037" max="12037" width="12.5703125" style="9" customWidth="1"/>
    <col min="12038" max="12038" width="34.28515625" style="9" customWidth="1"/>
    <col min="12039" max="12039" width="20.28515625" style="9" customWidth="1"/>
    <col min="12040" max="12046" width="13.7109375" style="9" customWidth="1"/>
    <col min="12047" max="12292" width="11.42578125" style="9"/>
    <col min="12293" max="12293" width="12.5703125" style="9" customWidth="1"/>
    <col min="12294" max="12294" width="34.28515625" style="9" customWidth="1"/>
    <col min="12295" max="12295" width="20.28515625" style="9" customWidth="1"/>
    <col min="12296" max="12302" width="13.7109375" style="9" customWidth="1"/>
    <col min="12303" max="12548" width="11.42578125" style="9"/>
    <col min="12549" max="12549" width="12.5703125" style="9" customWidth="1"/>
    <col min="12550" max="12550" width="34.28515625" style="9" customWidth="1"/>
    <col min="12551" max="12551" width="20.28515625" style="9" customWidth="1"/>
    <col min="12552" max="12558" width="13.7109375" style="9" customWidth="1"/>
    <col min="12559" max="12804" width="11.42578125" style="9"/>
    <col min="12805" max="12805" width="12.5703125" style="9" customWidth="1"/>
    <col min="12806" max="12806" width="34.28515625" style="9" customWidth="1"/>
    <col min="12807" max="12807" width="20.28515625" style="9" customWidth="1"/>
    <col min="12808" max="12814" width="13.7109375" style="9" customWidth="1"/>
    <col min="12815" max="13060" width="11.42578125" style="9"/>
    <col min="13061" max="13061" width="12.5703125" style="9" customWidth="1"/>
    <col min="13062" max="13062" width="34.28515625" style="9" customWidth="1"/>
    <col min="13063" max="13063" width="20.28515625" style="9" customWidth="1"/>
    <col min="13064" max="13070" width="13.7109375" style="9" customWidth="1"/>
    <col min="13071" max="13316" width="11.42578125" style="9"/>
    <col min="13317" max="13317" width="12.5703125" style="9" customWidth="1"/>
    <col min="13318" max="13318" width="34.28515625" style="9" customWidth="1"/>
    <col min="13319" max="13319" width="20.28515625" style="9" customWidth="1"/>
    <col min="13320" max="13326" width="13.7109375" style="9" customWidth="1"/>
    <col min="13327" max="13572" width="11.42578125" style="9"/>
    <col min="13573" max="13573" width="12.5703125" style="9" customWidth="1"/>
    <col min="13574" max="13574" width="34.28515625" style="9" customWidth="1"/>
    <col min="13575" max="13575" width="20.28515625" style="9" customWidth="1"/>
    <col min="13576" max="13582" width="13.7109375" style="9" customWidth="1"/>
    <col min="13583" max="13828" width="11.42578125" style="9"/>
    <col min="13829" max="13829" width="12.5703125" style="9" customWidth="1"/>
    <col min="13830" max="13830" width="34.28515625" style="9" customWidth="1"/>
    <col min="13831" max="13831" width="20.28515625" style="9" customWidth="1"/>
    <col min="13832" max="13838" width="13.7109375" style="9" customWidth="1"/>
    <col min="13839" max="14084" width="11.42578125" style="9"/>
    <col min="14085" max="14085" width="12.5703125" style="9" customWidth="1"/>
    <col min="14086" max="14086" width="34.28515625" style="9" customWidth="1"/>
    <col min="14087" max="14087" width="20.28515625" style="9" customWidth="1"/>
    <col min="14088" max="14094" width="13.7109375" style="9" customWidth="1"/>
    <col min="14095" max="14340" width="11.42578125" style="9"/>
    <col min="14341" max="14341" width="12.5703125" style="9" customWidth="1"/>
    <col min="14342" max="14342" width="34.28515625" style="9" customWidth="1"/>
    <col min="14343" max="14343" width="20.28515625" style="9" customWidth="1"/>
    <col min="14344" max="14350" width="13.7109375" style="9" customWidth="1"/>
    <col min="14351" max="14596" width="11.42578125" style="9"/>
    <col min="14597" max="14597" width="12.5703125" style="9" customWidth="1"/>
    <col min="14598" max="14598" width="34.28515625" style="9" customWidth="1"/>
    <col min="14599" max="14599" width="20.28515625" style="9" customWidth="1"/>
    <col min="14600" max="14606" width="13.7109375" style="9" customWidth="1"/>
    <col min="14607" max="14852" width="11.42578125" style="9"/>
    <col min="14853" max="14853" width="12.5703125" style="9" customWidth="1"/>
    <col min="14854" max="14854" width="34.28515625" style="9" customWidth="1"/>
    <col min="14855" max="14855" width="20.28515625" style="9" customWidth="1"/>
    <col min="14856" max="14862" width="13.7109375" style="9" customWidth="1"/>
    <col min="14863" max="15108" width="11.42578125" style="9"/>
    <col min="15109" max="15109" width="12.5703125" style="9" customWidth="1"/>
    <col min="15110" max="15110" width="34.28515625" style="9" customWidth="1"/>
    <col min="15111" max="15111" width="20.28515625" style="9" customWidth="1"/>
    <col min="15112" max="15118" width="13.7109375" style="9" customWidth="1"/>
    <col min="15119" max="15364" width="11.42578125" style="9"/>
    <col min="15365" max="15365" width="12.5703125" style="9" customWidth="1"/>
    <col min="15366" max="15366" width="34.28515625" style="9" customWidth="1"/>
    <col min="15367" max="15367" width="20.28515625" style="9" customWidth="1"/>
    <col min="15368" max="15374" width="13.7109375" style="9" customWidth="1"/>
    <col min="15375" max="15620" width="11.42578125" style="9"/>
    <col min="15621" max="15621" width="12.5703125" style="9" customWidth="1"/>
    <col min="15622" max="15622" width="34.28515625" style="9" customWidth="1"/>
    <col min="15623" max="15623" width="20.28515625" style="9" customWidth="1"/>
    <col min="15624" max="15630" width="13.7109375" style="9" customWidth="1"/>
    <col min="15631" max="15876" width="11.42578125" style="9"/>
    <col min="15877" max="15877" width="12.5703125" style="9" customWidth="1"/>
    <col min="15878" max="15878" width="34.28515625" style="9" customWidth="1"/>
    <col min="15879" max="15879" width="20.28515625" style="9" customWidth="1"/>
    <col min="15880" max="15886" width="13.7109375" style="9" customWidth="1"/>
    <col min="15887" max="16132" width="11.42578125" style="9"/>
    <col min="16133" max="16133" width="12.5703125" style="9" customWidth="1"/>
    <col min="16134" max="16134" width="34.28515625" style="9" customWidth="1"/>
    <col min="16135" max="16135" width="20.28515625" style="9" customWidth="1"/>
    <col min="16136" max="16142" width="13.7109375" style="9" customWidth="1"/>
    <col min="16143" max="16384" width="11.42578125" style="9"/>
  </cols>
  <sheetData>
    <row r="1" spans="1:16" x14ac:dyDescent="0.2">
      <c r="A1" s="7" t="s">
        <v>90</v>
      </c>
      <c r="B1" s="7"/>
      <c r="C1" s="7"/>
      <c r="D1" s="7"/>
      <c r="E1" s="7"/>
      <c r="F1" s="7"/>
      <c r="G1" s="7"/>
      <c r="H1" s="7"/>
      <c r="I1" s="7"/>
      <c r="J1" s="8"/>
      <c r="K1" s="8"/>
      <c r="L1" s="9"/>
      <c r="M1" s="10"/>
      <c r="N1" s="11"/>
      <c r="O1" s="11"/>
      <c r="P1" s="11"/>
    </row>
    <row r="2" spans="1:16" x14ac:dyDescent="0.2">
      <c r="A2" s="7" t="s">
        <v>91</v>
      </c>
      <c r="B2" s="7"/>
      <c r="C2" s="7"/>
      <c r="D2" s="7"/>
      <c r="E2" s="7"/>
      <c r="F2" s="7"/>
      <c r="G2" s="7"/>
      <c r="H2" s="7"/>
      <c r="I2" s="7"/>
      <c r="J2" s="8"/>
      <c r="K2" s="8"/>
      <c r="L2" s="9"/>
      <c r="M2" s="10"/>
      <c r="N2" s="11"/>
      <c r="O2" s="11"/>
      <c r="P2" s="11"/>
    </row>
    <row r="3" spans="1:16" ht="6" customHeight="1" x14ac:dyDescent="0.2">
      <c r="A3" s="7"/>
      <c r="B3" s="7"/>
      <c r="C3" s="7"/>
      <c r="D3" s="7"/>
      <c r="E3" s="7"/>
      <c r="F3" s="7"/>
      <c r="G3" s="7"/>
      <c r="H3" s="7"/>
      <c r="I3" s="7"/>
      <c r="J3" s="8"/>
      <c r="K3" s="8"/>
      <c r="L3" s="9"/>
      <c r="M3" s="10"/>
      <c r="N3" s="11"/>
      <c r="O3" s="11"/>
      <c r="P3" s="11"/>
    </row>
    <row r="4" spans="1:16" s="158" customFormat="1" x14ac:dyDescent="0.2">
      <c r="A4" s="159" t="s">
        <v>92</v>
      </c>
      <c r="B4" s="159" t="s">
        <v>123</v>
      </c>
      <c r="C4" s="159"/>
      <c r="D4" s="159"/>
      <c r="E4" s="159"/>
      <c r="F4" s="159"/>
      <c r="G4" s="159"/>
      <c r="H4" s="159"/>
      <c r="I4" s="159"/>
      <c r="J4" s="160"/>
      <c r="K4" s="160"/>
      <c r="L4" s="106"/>
      <c r="M4" s="10"/>
      <c r="N4" s="11"/>
      <c r="O4" s="11"/>
      <c r="P4" s="11"/>
    </row>
    <row r="5" spans="1:16" s="158" customFormat="1" x14ac:dyDescent="0.2">
      <c r="A5" s="159" t="s">
        <v>93</v>
      </c>
      <c r="B5" s="159" t="s">
        <v>133</v>
      </c>
      <c r="C5" s="159"/>
      <c r="D5" s="159"/>
      <c r="E5" s="159"/>
      <c r="F5" s="159"/>
      <c r="G5" s="159"/>
      <c r="H5" s="159"/>
      <c r="I5" s="159"/>
      <c r="J5" s="160"/>
      <c r="K5" s="160"/>
      <c r="L5" s="106"/>
      <c r="M5" s="10"/>
      <c r="N5" s="11"/>
      <c r="O5" s="11"/>
      <c r="P5" s="11"/>
    </row>
    <row r="6" spans="1:16" s="158" customFormat="1" x14ac:dyDescent="0.2">
      <c r="A6" s="159" t="s">
        <v>134</v>
      </c>
      <c r="B6" s="159"/>
      <c r="C6" s="159"/>
      <c r="D6" s="159"/>
      <c r="E6" s="159"/>
      <c r="F6" s="159"/>
      <c r="G6" s="159"/>
      <c r="H6" s="159"/>
      <c r="I6" s="159"/>
      <c r="J6" s="160"/>
      <c r="K6" s="160"/>
      <c r="L6" s="106"/>
      <c r="M6" s="10"/>
      <c r="N6" s="11"/>
      <c r="O6" s="11"/>
      <c r="P6" s="11"/>
    </row>
    <row r="7" spans="1:16" s="158" customFormat="1" ht="7.5" customHeight="1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61"/>
      <c r="L7" s="106"/>
      <c r="M7" s="13"/>
      <c r="N7" s="13"/>
      <c r="O7" s="13"/>
      <c r="P7" s="13"/>
    </row>
    <row r="8" spans="1:16" s="158" customFormat="1" ht="25.5" customHeight="1" x14ac:dyDescent="0.2">
      <c r="A8" s="197" t="s">
        <v>127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</row>
    <row r="9" spans="1:16" ht="6.7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9"/>
      <c r="M9" s="13"/>
      <c r="N9" s="13"/>
      <c r="O9" s="13"/>
      <c r="P9" s="13"/>
    </row>
    <row r="10" spans="1:16" ht="34.5" customHeight="1" x14ac:dyDescent="0.2">
      <c r="A10" s="173" t="s">
        <v>129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3"/>
      <c r="P10" s="13"/>
    </row>
    <row r="11" spans="1:16" ht="16.5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4"/>
      <c r="N11" s="14"/>
      <c r="O11" s="14"/>
      <c r="P11" s="14"/>
    </row>
    <row r="12" spans="1:16" ht="15.75" customHeight="1" x14ac:dyDescent="0.2">
      <c r="A12" s="200" t="s">
        <v>17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ht="13.5" thickBot="1" x14ac:dyDescent="0.25">
      <c r="A13" s="15"/>
      <c r="B13" s="16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48" thickBot="1" x14ac:dyDescent="0.25">
      <c r="A14" s="19" t="s">
        <v>19</v>
      </c>
      <c r="B14" s="162" t="s">
        <v>29</v>
      </c>
      <c r="C14" s="20" t="s">
        <v>124</v>
      </c>
      <c r="D14" s="21" t="s">
        <v>125</v>
      </c>
      <c r="E14" s="22" t="s">
        <v>126</v>
      </c>
      <c r="F14" s="22" t="s">
        <v>135</v>
      </c>
      <c r="G14" s="163" t="s">
        <v>130</v>
      </c>
      <c r="H14" s="23" t="s">
        <v>94</v>
      </c>
      <c r="I14" s="164" t="s">
        <v>132</v>
      </c>
      <c r="J14" s="23" t="s">
        <v>95</v>
      </c>
      <c r="K14" s="164" t="s">
        <v>131</v>
      </c>
      <c r="L14" s="23" t="s">
        <v>96</v>
      </c>
      <c r="M14" s="23" t="s">
        <v>97</v>
      </c>
      <c r="N14" s="23" t="s">
        <v>98</v>
      </c>
      <c r="O14" s="24" t="s">
        <v>99</v>
      </c>
      <c r="P14" s="165" t="s">
        <v>100</v>
      </c>
    </row>
    <row r="15" spans="1:16" ht="34.5" customHeight="1" thickBot="1" x14ac:dyDescent="0.25">
      <c r="A15" s="194" t="s">
        <v>136</v>
      </c>
      <c r="B15" s="195"/>
      <c r="C15" s="169">
        <f t="shared" ref="C15:H15" si="0">SUM(C17,C35)</f>
        <v>81628.38</v>
      </c>
      <c r="D15" s="169">
        <f t="shared" si="0"/>
        <v>100310.86</v>
      </c>
      <c r="E15" s="169">
        <f t="shared" si="0"/>
        <v>107000</v>
      </c>
      <c r="F15" s="169">
        <f t="shared" si="0"/>
        <v>12326.150000000001</v>
      </c>
      <c r="G15" s="169">
        <f t="shared" si="0"/>
        <v>119326.15</v>
      </c>
      <c r="H15" s="169">
        <f t="shared" si="0"/>
        <v>87000</v>
      </c>
      <c r="I15" s="169">
        <f t="shared" ref="I15:N15" si="1">SUM(I17,I35)</f>
        <v>2099.9499999999998</v>
      </c>
      <c r="J15" s="169">
        <f t="shared" si="1"/>
        <v>9300</v>
      </c>
      <c r="K15" s="169">
        <f t="shared" si="1"/>
        <v>2576.1999999999998</v>
      </c>
      <c r="L15" s="169">
        <f t="shared" si="1"/>
        <v>2000</v>
      </c>
      <c r="M15" s="169">
        <f t="shared" si="1"/>
        <v>16300</v>
      </c>
      <c r="N15" s="169">
        <f t="shared" si="1"/>
        <v>50</v>
      </c>
      <c r="O15" s="169">
        <f t="shared" ref="O15:P15" si="2">SUM(O17,O35)</f>
        <v>0</v>
      </c>
      <c r="P15" s="170">
        <f t="shared" si="2"/>
        <v>0</v>
      </c>
    </row>
    <row r="16" spans="1:16" ht="15.75" customHeight="1" x14ac:dyDescent="0.2">
      <c r="A16" s="204" t="s">
        <v>101</v>
      </c>
      <c r="B16" s="205"/>
      <c r="C16" s="166"/>
      <c r="D16" s="167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8"/>
    </row>
    <row r="17" spans="1:31" s="7" customFormat="1" ht="22.5" x14ac:dyDescent="0.2">
      <c r="A17" s="25">
        <v>1025</v>
      </c>
      <c r="B17" s="26" t="s">
        <v>102</v>
      </c>
      <c r="C17" s="140">
        <f>SUM(C19,C31)</f>
        <v>29440.17</v>
      </c>
      <c r="D17" s="140">
        <f>SUM(D19,D31)</f>
        <v>38685.630000000005</v>
      </c>
      <c r="E17" s="140">
        <f>SUM(E19,E31)</f>
        <v>35061.5</v>
      </c>
      <c r="F17" s="140">
        <f>SUM(F20:F30)</f>
        <v>2099.9499999999998</v>
      </c>
      <c r="G17" s="140">
        <f>SUM(G19,G31)</f>
        <v>37161.449999999997</v>
      </c>
      <c r="H17" s="140">
        <f>SUM(H19,H31)</f>
        <v>25285.25</v>
      </c>
      <c r="I17" s="140">
        <f t="shared" ref="I17:N17" si="3">SUM(I19,I31)</f>
        <v>0</v>
      </c>
      <c r="J17" s="140">
        <f t="shared" si="3"/>
        <v>9300</v>
      </c>
      <c r="K17" s="140">
        <f t="shared" si="3"/>
        <v>2576.1999999999998</v>
      </c>
      <c r="L17" s="140">
        <f t="shared" si="3"/>
        <v>0</v>
      </c>
      <c r="M17" s="140">
        <f t="shared" si="3"/>
        <v>0</v>
      </c>
      <c r="N17" s="140">
        <f t="shared" si="3"/>
        <v>0</v>
      </c>
      <c r="O17" s="140">
        <f t="shared" ref="O17:P17" si="4">SUM(O19,O31)</f>
        <v>0</v>
      </c>
      <c r="P17" s="140">
        <f t="shared" si="4"/>
        <v>0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s="7" customFormat="1" x14ac:dyDescent="0.2">
      <c r="A18" s="206" t="s">
        <v>103</v>
      </c>
      <c r="B18" s="207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7" customFormat="1" ht="24.75" customHeight="1" x14ac:dyDescent="0.2">
      <c r="A19" s="202" t="s">
        <v>104</v>
      </c>
      <c r="B19" s="203"/>
      <c r="C19" s="143">
        <f>SUM(C29,C24,C20)</f>
        <v>29002.25</v>
      </c>
      <c r="D19" s="143">
        <f>SUM(D29,D24,D20)</f>
        <v>36244.410000000003</v>
      </c>
      <c r="E19" s="143">
        <f>SUM(E29,E24,E20)</f>
        <v>35011.5</v>
      </c>
      <c r="F19" s="143"/>
      <c r="G19" s="143">
        <f>SUM(G29,G24,G20)</f>
        <v>37111.449999999997</v>
      </c>
      <c r="H19" s="143">
        <f t="shared" ref="H19:P19" si="5">SUM(H29,H24,H20)</f>
        <v>25235.25</v>
      </c>
      <c r="I19" s="143">
        <f t="shared" si="5"/>
        <v>0</v>
      </c>
      <c r="J19" s="143">
        <f t="shared" si="5"/>
        <v>9300</v>
      </c>
      <c r="K19" s="143">
        <f t="shared" si="5"/>
        <v>2576.1999999999998</v>
      </c>
      <c r="L19" s="143">
        <f t="shared" si="5"/>
        <v>0</v>
      </c>
      <c r="M19" s="143">
        <f t="shared" si="5"/>
        <v>0</v>
      </c>
      <c r="N19" s="143">
        <f t="shared" si="5"/>
        <v>0</v>
      </c>
      <c r="O19" s="143">
        <f t="shared" si="5"/>
        <v>0</v>
      </c>
      <c r="P19" s="143">
        <f t="shared" si="5"/>
        <v>0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s="7" customFormat="1" x14ac:dyDescent="0.2">
      <c r="A20" s="27">
        <v>31</v>
      </c>
      <c r="B20" s="28" t="s">
        <v>11</v>
      </c>
      <c r="C20" s="144">
        <f>SUM(C21:C23)</f>
        <v>18272.62</v>
      </c>
      <c r="D20" s="145">
        <f>SUM(D21:D23)</f>
        <v>20156.68</v>
      </c>
      <c r="E20" s="141">
        <f>SUM(E21:E23)</f>
        <v>23501.5</v>
      </c>
      <c r="F20" s="141"/>
      <c r="G20" s="141">
        <f>SUM(G21:G23)</f>
        <v>24080</v>
      </c>
      <c r="H20" s="141">
        <f t="shared" ref="H20:P20" si="6">SUM(H21:H23)</f>
        <v>22911.5</v>
      </c>
      <c r="I20" s="141"/>
      <c r="J20" s="141">
        <f t="shared" si="6"/>
        <v>590</v>
      </c>
      <c r="K20" s="141">
        <f t="shared" si="6"/>
        <v>578.5</v>
      </c>
      <c r="L20" s="141">
        <f t="shared" si="6"/>
        <v>0</v>
      </c>
      <c r="M20" s="141">
        <f t="shared" si="6"/>
        <v>0</v>
      </c>
      <c r="N20" s="141">
        <f t="shared" si="6"/>
        <v>0</v>
      </c>
      <c r="O20" s="141">
        <f t="shared" si="6"/>
        <v>0</v>
      </c>
      <c r="P20" s="141">
        <f t="shared" si="6"/>
        <v>0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">
      <c r="A21" s="29">
        <v>311</v>
      </c>
      <c r="B21" s="30" t="s">
        <v>105</v>
      </c>
      <c r="C21" s="146">
        <v>14454.26</v>
      </c>
      <c r="D21" s="147">
        <v>15927.65</v>
      </c>
      <c r="E21" s="148">
        <v>18800</v>
      </c>
      <c r="F21" s="148"/>
      <c r="G21" s="148">
        <v>18800</v>
      </c>
      <c r="H21" s="148">
        <v>18210</v>
      </c>
      <c r="I21" s="148"/>
      <c r="J21" s="139">
        <v>590</v>
      </c>
      <c r="K21" s="139"/>
      <c r="L21" s="139"/>
      <c r="M21" s="139"/>
      <c r="N21" s="139"/>
      <c r="O21" s="139"/>
      <c r="P21" s="139"/>
    </row>
    <row r="22" spans="1:31" x14ac:dyDescent="0.2">
      <c r="A22" s="29">
        <v>312</v>
      </c>
      <c r="B22" s="30" t="s">
        <v>106</v>
      </c>
      <c r="C22" s="146">
        <v>1433.41</v>
      </c>
      <c r="D22" s="147">
        <v>1592.67</v>
      </c>
      <c r="E22" s="139">
        <v>1591.5</v>
      </c>
      <c r="F22" s="139">
        <v>578.5</v>
      </c>
      <c r="G22" s="139">
        <v>2170</v>
      </c>
      <c r="H22" s="139">
        <v>1591.5</v>
      </c>
      <c r="I22" s="139"/>
      <c r="J22" s="139"/>
      <c r="K22" s="139">
        <v>578.5</v>
      </c>
      <c r="L22" s="139"/>
      <c r="M22" s="139"/>
      <c r="N22" s="139"/>
      <c r="O22" s="139"/>
      <c r="P22" s="139"/>
    </row>
    <row r="23" spans="1:31" x14ac:dyDescent="0.2">
      <c r="A23" s="29">
        <v>313</v>
      </c>
      <c r="B23" s="30" t="s">
        <v>107</v>
      </c>
      <c r="C23" s="146">
        <v>2384.9499999999998</v>
      </c>
      <c r="D23" s="147">
        <v>2636.36</v>
      </c>
      <c r="E23" s="139">
        <v>3110</v>
      </c>
      <c r="F23" s="139"/>
      <c r="G23" s="139">
        <v>3110</v>
      </c>
      <c r="H23" s="139">
        <v>3110</v>
      </c>
      <c r="I23" s="139"/>
      <c r="J23" s="139"/>
      <c r="K23" s="139"/>
      <c r="L23" s="139"/>
      <c r="M23" s="139"/>
      <c r="N23" s="139"/>
      <c r="O23" s="139"/>
      <c r="P23" s="139"/>
    </row>
    <row r="24" spans="1:31" x14ac:dyDescent="0.2">
      <c r="A24" s="27">
        <v>32</v>
      </c>
      <c r="B24" s="28" t="s">
        <v>20</v>
      </c>
      <c r="C24" s="144">
        <f>SUM(C25:C28)</f>
        <v>10562.84</v>
      </c>
      <c r="D24" s="145">
        <f>SUM(D25:D28)</f>
        <v>15600.949999999999</v>
      </c>
      <c r="E24" s="141">
        <f>SUM(E25:E28)</f>
        <v>11020</v>
      </c>
      <c r="F24" s="141"/>
      <c r="G24" s="141">
        <f>SUM(G25:G28)</f>
        <v>12541.45</v>
      </c>
      <c r="H24" s="141">
        <f t="shared" ref="H24:P24" si="7">SUM(H25:H28)</f>
        <v>2323.75</v>
      </c>
      <c r="I24" s="141"/>
      <c r="J24" s="141">
        <f t="shared" si="7"/>
        <v>8220</v>
      </c>
      <c r="K24" s="141">
        <f t="shared" si="7"/>
        <v>1997.7</v>
      </c>
      <c r="L24" s="141">
        <f t="shared" si="7"/>
        <v>0</v>
      </c>
      <c r="M24" s="141">
        <f t="shared" si="7"/>
        <v>0</v>
      </c>
      <c r="N24" s="141">
        <f t="shared" si="7"/>
        <v>0</v>
      </c>
      <c r="O24" s="141">
        <f t="shared" si="7"/>
        <v>0</v>
      </c>
      <c r="P24" s="141">
        <f t="shared" si="7"/>
        <v>0</v>
      </c>
    </row>
    <row r="25" spans="1:31" ht="19.5" customHeight="1" x14ac:dyDescent="0.2">
      <c r="A25" s="29">
        <v>321</v>
      </c>
      <c r="B25" s="30" t="s">
        <v>108</v>
      </c>
      <c r="C25" s="146">
        <v>1579.72</v>
      </c>
      <c r="D25" s="147">
        <v>2342.83</v>
      </c>
      <c r="E25" s="139">
        <v>2400</v>
      </c>
      <c r="F25" s="139">
        <v>300</v>
      </c>
      <c r="G25" s="139">
        <v>2700</v>
      </c>
      <c r="H25" s="139">
        <v>1400</v>
      </c>
      <c r="I25" s="139"/>
      <c r="J25" s="139">
        <v>1000</v>
      </c>
      <c r="K25" s="139">
        <v>300</v>
      </c>
      <c r="L25" s="139"/>
      <c r="M25" s="139"/>
      <c r="N25" s="139"/>
      <c r="O25" s="139"/>
      <c r="P25" s="139"/>
    </row>
    <row r="26" spans="1:31" ht="18" x14ac:dyDescent="0.2">
      <c r="A26" s="29">
        <v>322</v>
      </c>
      <c r="B26" s="30" t="s">
        <v>109</v>
      </c>
      <c r="C26" s="146">
        <v>1405.72</v>
      </c>
      <c r="D26" s="147">
        <v>2142.0700000000002</v>
      </c>
      <c r="E26" s="139">
        <v>1375</v>
      </c>
      <c r="F26" s="139">
        <v>300</v>
      </c>
      <c r="G26" s="139">
        <v>1675</v>
      </c>
      <c r="H26" s="139"/>
      <c r="I26" s="139"/>
      <c r="J26" s="139">
        <v>1375</v>
      </c>
      <c r="K26" s="139">
        <v>300</v>
      </c>
      <c r="L26" s="139"/>
      <c r="M26" s="139"/>
      <c r="N26" s="139"/>
      <c r="O26" s="139"/>
      <c r="P26" s="139"/>
    </row>
    <row r="27" spans="1:31" x14ac:dyDescent="0.2">
      <c r="A27" s="29">
        <v>323</v>
      </c>
      <c r="B27" s="30" t="s">
        <v>110</v>
      </c>
      <c r="C27" s="146">
        <v>7067.65</v>
      </c>
      <c r="D27" s="147">
        <v>10243.92</v>
      </c>
      <c r="E27" s="139">
        <v>6680</v>
      </c>
      <c r="F27" s="139">
        <v>821.45</v>
      </c>
      <c r="G27" s="139">
        <v>7501.45</v>
      </c>
      <c r="H27" s="139">
        <v>923.75</v>
      </c>
      <c r="I27" s="139"/>
      <c r="J27" s="139">
        <v>5280</v>
      </c>
      <c r="K27" s="139">
        <v>1297.7</v>
      </c>
      <c r="L27" s="139"/>
      <c r="M27" s="139"/>
      <c r="N27" s="139"/>
      <c r="O27" s="139"/>
      <c r="P27" s="139"/>
    </row>
    <row r="28" spans="1:31" x14ac:dyDescent="0.2">
      <c r="A28" s="29">
        <v>329</v>
      </c>
      <c r="B28" s="31" t="s">
        <v>111</v>
      </c>
      <c r="C28" s="146">
        <v>509.75</v>
      </c>
      <c r="D28" s="149">
        <v>872.13</v>
      </c>
      <c r="E28" s="139">
        <v>565</v>
      </c>
      <c r="F28" s="139">
        <v>100</v>
      </c>
      <c r="G28" s="139">
        <v>665</v>
      </c>
      <c r="H28" s="139"/>
      <c r="I28" s="139"/>
      <c r="J28" s="139">
        <v>565</v>
      </c>
      <c r="K28" s="139">
        <v>100</v>
      </c>
      <c r="L28" s="139"/>
      <c r="M28" s="141"/>
      <c r="N28" s="141"/>
      <c r="O28" s="141"/>
      <c r="P28" s="141"/>
    </row>
    <row r="29" spans="1:31" x14ac:dyDescent="0.2">
      <c r="A29" s="27">
        <v>34</v>
      </c>
      <c r="B29" s="28" t="s">
        <v>112</v>
      </c>
      <c r="C29" s="144">
        <f>SUM(C30)</f>
        <v>166.79</v>
      </c>
      <c r="D29" s="145">
        <f>SUM(D30)</f>
        <v>486.78</v>
      </c>
      <c r="E29" s="141">
        <f>SUM(E30)</f>
        <v>490</v>
      </c>
      <c r="F29" s="141"/>
      <c r="G29" s="141">
        <f>SUM(G30)</f>
        <v>490</v>
      </c>
      <c r="H29" s="141"/>
      <c r="I29" s="141"/>
      <c r="J29" s="141">
        <f t="shared" ref="J29:P29" si="8">SUM(J30)</f>
        <v>490</v>
      </c>
      <c r="K29" s="141">
        <f t="shared" si="8"/>
        <v>0</v>
      </c>
      <c r="L29" s="141">
        <f t="shared" si="8"/>
        <v>0</v>
      </c>
      <c r="M29" s="141">
        <f t="shared" si="8"/>
        <v>0</v>
      </c>
      <c r="N29" s="141"/>
      <c r="O29" s="141">
        <f t="shared" si="8"/>
        <v>0</v>
      </c>
      <c r="P29" s="141">
        <f t="shared" si="8"/>
        <v>0</v>
      </c>
    </row>
    <row r="30" spans="1:31" x14ac:dyDescent="0.2">
      <c r="A30" s="29">
        <v>343</v>
      </c>
      <c r="B30" s="30" t="s">
        <v>113</v>
      </c>
      <c r="C30" s="146">
        <v>166.79</v>
      </c>
      <c r="D30" s="147">
        <v>486.78</v>
      </c>
      <c r="E30" s="148">
        <v>490</v>
      </c>
      <c r="F30" s="148"/>
      <c r="G30" s="148">
        <v>490</v>
      </c>
      <c r="H30" s="148"/>
      <c r="I30" s="148"/>
      <c r="J30" s="148">
        <v>490</v>
      </c>
      <c r="K30" s="148"/>
      <c r="L30" s="139"/>
      <c r="M30" s="139"/>
      <c r="N30" s="139"/>
      <c r="O30" s="139"/>
      <c r="P30" s="139"/>
    </row>
    <row r="31" spans="1:31" ht="35.25" customHeight="1" x14ac:dyDescent="0.2">
      <c r="A31" s="202" t="s">
        <v>114</v>
      </c>
      <c r="B31" s="203"/>
      <c r="C31" s="150">
        <f>SUM(C32)</f>
        <v>437.91999999999996</v>
      </c>
      <c r="D31" s="150">
        <f>SUM(D32)</f>
        <v>2441.2199999999998</v>
      </c>
      <c r="E31" s="150">
        <f>SUM(E32)</f>
        <v>50</v>
      </c>
      <c r="F31" s="150"/>
      <c r="G31" s="150">
        <v>50</v>
      </c>
      <c r="H31" s="150">
        <f>SUM(H32:H34)</f>
        <v>50</v>
      </c>
      <c r="I31" s="150">
        <f t="shared" ref="I31:M31" si="9">SUM(I32:I34)</f>
        <v>0</v>
      </c>
      <c r="J31" s="150">
        <f t="shared" si="9"/>
        <v>0</v>
      </c>
      <c r="K31" s="150">
        <f t="shared" si="9"/>
        <v>0</v>
      </c>
      <c r="L31" s="150">
        <f t="shared" si="9"/>
        <v>0</v>
      </c>
      <c r="M31" s="150">
        <f t="shared" si="9"/>
        <v>0</v>
      </c>
      <c r="N31" s="150">
        <f t="shared" ref="N31:P31" si="10">SUM(N32)</f>
        <v>0</v>
      </c>
      <c r="O31" s="150">
        <f t="shared" si="10"/>
        <v>0</v>
      </c>
      <c r="P31" s="150">
        <f t="shared" si="10"/>
        <v>0</v>
      </c>
    </row>
    <row r="32" spans="1:31" ht="27" x14ac:dyDescent="0.2">
      <c r="A32" s="27">
        <v>42</v>
      </c>
      <c r="B32" s="28" t="s">
        <v>28</v>
      </c>
      <c r="C32" s="144">
        <f>SUM(C33:C34)</f>
        <v>437.91999999999996</v>
      </c>
      <c r="D32" s="151">
        <f>SUM(D33:D34)</f>
        <v>2441.2199999999998</v>
      </c>
      <c r="E32" s="141">
        <f>SUM(E33:E34)</f>
        <v>50</v>
      </c>
      <c r="F32" s="141"/>
      <c r="G32" s="141">
        <v>50</v>
      </c>
      <c r="H32" s="141"/>
      <c r="I32" s="141"/>
      <c r="J32" s="141">
        <f t="shared" ref="J32" si="11">SUM(J33:J34)</f>
        <v>0</v>
      </c>
      <c r="K32" s="141"/>
      <c r="L32" s="141"/>
      <c r="M32" s="141">
        <f t="shared" ref="M32" si="12">SUM(M33:M34)</f>
        <v>0</v>
      </c>
      <c r="N32" s="141"/>
      <c r="O32" s="141">
        <f t="shared" ref="O32:P32" si="13">SUM(O33:O34)</f>
        <v>0</v>
      </c>
      <c r="P32" s="141">
        <f t="shared" si="13"/>
        <v>0</v>
      </c>
    </row>
    <row r="33" spans="1:16" x14ac:dyDescent="0.2">
      <c r="A33" s="29">
        <v>422</v>
      </c>
      <c r="B33" s="30" t="s">
        <v>115</v>
      </c>
      <c r="C33" s="146">
        <v>56.34</v>
      </c>
      <c r="D33" s="147">
        <v>560.9</v>
      </c>
      <c r="E33" s="139"/>
      <c r="F33" s="139"/>
      <c r="G33" s="139"/>
      <c r="H33" s="139"/>
      <c r="I33" s="139"/>
      <c r="J33" s="139"/>
      <c r="K33" s="139"/>
      <c r="L33" s="141"/>
      <c r="M33" s="141"/>
      <c r="N33" s="141"/>
      <c r="O33" s="141"/>
      <c r="P33" s="141"/>
    </row>
    <row r="34" spans="1:16" x14ac:dyDescent="0.2">
      <c r="A34" s="29">
        <v>426</v>
      </c>
      <c r="B34" s="30" t="s">
        <v>116</v>
      </c>
      <c r="C34" s="146">
        <v>381.58</v>
      </c>
      <c r="D34" s="147">
        <v>1880.32</v>
      </c>
      <c r="E34" s="139">
        <v>50</v>
      </c>
      <c r="F34" s="139"/>
      <c r="G34" s="139">
        <v>50</v>
      </c>
      <c r="H34" s="139">
        <v>50</v>
      </c>
      <c r="I34" s="139"/>
      <c r="J34" s="139"/>
      <c r="K34" s="139"/>
      <c r="L34" s="141"/>
      <c r="M34" s="141"/>
      <c r="N34" s="141"/>
      <c r="O34" s="141"/>
      <c r="P34" s="141"/>
    </row>
    <row r="35" spans="1:16" ht="33.75" x14ac:dyDescent="0.2">
      <c r="A35" s="32">
        <v>1026</v>
      </c>
      <c r="B35" s="33" t="s">
        <v>117</v>
      </c>
      <c r="C35" s="152">
        <f>SUM(C37,C50)</f>
        <v>52188.210000000006</v>
      </c>
      <c r="D35" s="152">
        <f>SUM(D37,D50)</f>
        <v>61625.229999999996</v>
      </c>
      <c r="E35" s="152">
        <f>SUM(E37,E50)</f>
        <v>71938.5</v>
      </c>
      <c r="F35" s="152">
        <f>SUM(F37,F50)</f>
        <v>10226.200000000001</v>
      </c>
      <c r="G35" s="152">
        <f>SUM(G37,G50)</f>
        <v>82164.7</v>
      </c>
      <c r="H35" s="152">
        <f t="shared" ref="H35:P35" si="14">SUM(H37,H50)</f>
        <v>61714.75</v>
      </c>
      <c r="I35" s="152">
        <f t="shared" si="14"/>
        <v>2099.9499999999998</v>
      </c>
      <c r="J35" s="152">
        <f t="shared" si="14"/>
        <v>0</v>
      </c>
      <c r="K35" s="152">
        <f t="shared" si="14"/>
        <v>0</v>
      </c>
      <c r="L35" s="152">
        <f t="shared" si="14"/>
        <v>2000</v>
      </c>
      <c r="M35" s="152">
        <f t="shared" si="14"/>
        <v>16300</v>
      </c>
      <c r="N35" s="152">
        <f t="shared" si="14"/>
        <v>50</v>
      </c>
      <c r="O35" s="152">
        <f t="shared" si="14"/>
        <v>0</v>
      </c>
      <c r="P35" s="152">
        <f t="shared" si="14"/>
        <v>0</v>
      </c>
    </row>
    <row r="36" spans="1:16" x14ac:dyDescent="0.2">
      <c r="A36" s="208" t="s">
        <v>118</v>
      </c>
      <c r="B36" s="209"/>
      <c r="C36" s="141"/>
      <c r="D36" s="147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6" ht="25.5" customHeight="1" x14ac:dyDescent="0.2">
      <c r="A37" s="202" t="s">
        <v>119</v>
      </c>
      <c r="B37" s="203"/>
      <c r="C37" s="143">
        <f>SUM(C48,C42,C38)</f>
        <v>44697.8</v>
      </c>
      <c r="D37" s="143">
        <f>SUM(D38,D42,D48)</f>
        <v>54303.27</v>
      </c>
      <c r="E37" s="143">
        <f>SUM(E38,E42,E48)</f>
        <v>60888.5</v>
      </c>
      <c r="F37" s="143">
        <f>SUM(F38:F49)</f>
        <v>3576.2</v>
      </c>
      <c r="G37" s="143">
        <f>SUM(G38,G42,G48)</f>
        <v>64464.7</v>
      </c>
      <c r="H37" s="143">
        <f t="shared" ref="H37:P37" si="15">SUM(H38,H42,H48)</f>
        <v>59664.75</v>
      </c>
      <c r="I37" s="143">
        <f t="shared" si="15"/>
        <v>2099.9499999999998</v>
      </c>
      <c r="J37" s="143">
        <f t="shared" si="15"/>
        <v>0</v>
      </c>
      <c r="K37" s="143"/>
      <c r="L37" s="143">
        <f t="shared" si="15"/>
        <v>1700</v>
      </c>
      <c r="M37" s="143">
        <f t="shared" si="15"/>
        <v>1000</v>
      </c>
      <c r="N37" s="143">
        <f t="shared" si="15"/>
        <v>0</v>
      </c>
      <c r="O37" s="143">
        <f t="shared" si="15"/>
        <v>0</v>
      </c>
      <c r="P37" s="143">
        <f t="shared" si="15"/>
        <v>0</v>
      </c>
    </row>
    <row r="38" spans="1:16" x14ac:dyDescent="0.2">
      <c r="A38" s="27">
        <v>31</v>
      </c>
      <c r="B38" s="28" t="s">
        <v>11</v>
      </c>
      <c r="C38" s="144">
        <f t="shared" ref="C38" si="16">SUM(C39:C41)</f>
        <v>35466.080000000002</v>
      </c>
      <c r="D38" s="151">
        <f>SUM(D39:D41)</f>
        <v>41600.79</v>
      </c>
      <c r="E38" s="141">
        <f>SUM(E39:E41)</f>
        <v>47838.5</v>
      </c>
      <c r="F38" s="141"/>
      <c r="G38" s="141">
        <f>SUM(G39:G41)</f>
        <v>48980</v>
      </c>
      <c r="H38" s="141">
        <f t="shared" ref="H38:I38" si="17">SUM(H39:H41)</f>
        <v>47838.5</v>
      </c>
      <c r="I38" s="141">
        <f t="shared" si="17"/>
        <v>1141.5</v>
      </c>
      <c r="J38" s="141"/>
      <c r="K38" s="141"/>
      <c r="L38" s="141">
        <f t="shared" ref="L38" si="18">SUM(L39:L41)</f>
        <v>0</v>
      </c>
      <c r="M38" s="141">
        <f t="shared" ref="M38:P38" si="19">SUM(M39:M41)</f>
        <v>0</v>
      </c>
      <c r="N38" s="141">
        <f t="shared" si="19"/>
        <v>0</v>
      </c>
      <c r="O38" s="141">
        <f t="shared" si="19"/>
        <v>0</v>
      </c>
      <c r="P38" s="141">
        <f t="shared" si="19"/>
        <v>0</v>
      </c>
    </row>
    <row r="39" spans="1:16" x14ac:dyDescent="0.2">
      <c r="A39" s="29">
        <v>311</v>
      </c>
      <c r="B39" s="30" t="s">
        <v>105</v>
      </c>
      <c r="C39" s="146">
        <v>27754.35</v>
      </c>
      <c r="D39" s="147">
        <v>33182.53</v>
      </c>
      <c r="E39" s="148">
        <v>38550</v>
      </c>
      <c r="F39" s="148"/>
      <c r="G39" s="148">
        <v>38550</v>
      </c>
      <c r="H39" s="148">
        <v>38550</v>
      </c>
      <c r="I39" s="148"/>
      <c r="J39" s="139"/>
      <c r="K39" s="139"/>
      <c r="L39" s="139"/>
      <c r="M39" s="139"/>
      <c r="N39" s="139"/>
      <c r="O39" s="139"/>
      <c r="P39" s="139"/>
    </row>
    <row r="40" spans="1:16" x14ac:dyDescent="0.2">
      <c r="A40" s="29">
        <v>312</v>
      </c>
      <c r="B40" s="30" t="s">
        <v>106</v>
      </c>
      <c r="C40" s="146">
        <v>3132.26</v>
      </c>
      <c r="D40" s="147">
        <v>2919.9</v>
      </c>
      <c r="E40" s="148">
        <v>2918.5</v>
      </c>
      <c r="F40" s="148">
        <v>1141.5</v>
      </c>
      <c r="G40" s="148">
        <v>4060</v>
      </c>
      <c r="H40" s="148">
        <v>2918.5</v>
      </c>
      <c r="I40" s="148">
        <v>1141.5</v>
      </c>
      <c r="J40" s="139"/>
      <c r="K40" s="139"/>
      <c r="L40" s="139"/>
      <c r="M40" s="139"/>
      <c r="N40" s="139"/>
      <c r="O40" s="139"/>
      <c r="P40" s="139"/>
    </row>
    <row r="41" spans="1:16" x14ac:dyDescent="0.2">
      <c r="A41" s="29">
        <v>313</v>
      </c>
      <c r="B41" s="30" t="s">
        <v>107</v>
      </c>
      <c r="C41" s="146">
        <v>4579.47</v>
      </c>
      <c r="D41" s="147">
        <v>5498.36</v>
      </c>
      <c r="E41" s="148">
        <v>6370</v>
      </c>
      <c r="F41" s="148"/>
      <c r="G41" s="148">
        <v>6370</v>
      </c>
      <c r="H41" s="148">
        <v>6370</v>
      </c>
      <c r="I41" s="148"/>
      <c r="J41" s="139"/>
      <c r="K41" s="139"/>
      <c r="L41" s="139"/>
      <c r="M41" s="139"/>
      <c r="N41" s="139"/>
      <c r="O41" s="139"/>
      <c r="P41" s="139"/>
    </row>
    <row r="42" spans="1:16" x14ac:dyDescent="0.2">
      <c r="A42" s="27">
        <v>32</v>
      </c>
      <c r="B42" s="28" t="s">
        <v>20</v>
      </c>
      <c r="C42" s="144">
        <f>SUM(C43:C47)</f>
        <v>9064.92</v>
      </c>
      <c r="D42" s="151">
        <f>SUM(D43:D47)</f>
        <v>12516.67</v>
      </c>
      <c r="E42" s="153">
        <f>SUM(E43:E47)</f>
        <v>12860</v>
      </c>
      <c r="F42" s="153"/>
      <c r="G42" s="153">
        <f>SUM(G43:G47)</f>
        <v>15294.7</v>
      </c>
      <c r="H42" s="153">
        <f t="shared" ref="H42:I42" si="20">SUM(H43:H47)</f>
        <v>11636.25</v>
      </c>
      <c r="I42" s="153">
        <f t="shared" si="20"/>
        <v>958.45</v>
      </c>
      <c r="J42" s="141"/>
      <c r="K42" s="141"/>
      <c r="L42" s="141">
        <f t="shared" ref="L42" si="21">SUM(L43:L47)</f>
        <v>1700</v>
      </c>
      <c r="M42" s="141">
        <f t="shared" ref="M42:P42" si="22">SUM(M43:M47)</f>
        <v>1000</v>
      </c>
      <c r="N42" s="141">
        <f t="shared" si="22"/>
        <v>0</v>
      </c>
      <c r="O42" s="141">
        <f t="shared" si="22"/>
        <v>0</v>
      </c>
      <c r="P42" s="141">
        <f t="shared" si="22"/>
        <v>0</v>
      </c>
    </row>
    <row r="43" spans="1:16" ht="19.5" customHeight="1" x14ac:dyDescent="0.2">
      <c r="A43" s="29">
        <v>321</v>
      </c>
      <c r="B43" s="30" t="s">
        <v>108</v>
      </c>
      <c r="C43" s="146">
        <v>2610.91</v>
      </c>
      <c r="D43" s="149">
        <v>4516.83</v>
      </c>
      <c r="E43" s="148">
        <v>3500</v>
      </c>
      <c r="F43" s="148">
        <v>600</v>
      </c>
      <c r="G43" s="148">
        <v>4100</v>
      </c>
      <c r="H43" s="148">
        <v>3500</v>
      </c>
      <c r="I43" s="148">
        <v>600</v>
      </c>
      <c r="J43" s="139"/>
      <c r="K43" s="139"/>
      <c r="L43" s="139"/>
      <c r="M43" s="139"/>
      <c r="N43" s="139"/>
      <c r="O43" s="139"/>
      <c r="P43" s="139"/>
    </row>
    <row r="44" spans="1:16" ht="18" x14ac:dyDescent="0.2">
      <c r="A44" s="29">
        <v>322</v>
      </c>
      <c r="B44" s="30" t="s">
        <v>109</v>
      </c>
      <c r="C44" s="146">
        <v>2382.0700000000002</v>
      </c>
      <c r="D44" s="149">
        <v>1943.38</v>
      </c>
      <c r="E44" s="148">
        <v>2095</v>
      </c>
      <c r="F44" s="148">
        <v>508.45</v>
      </c>
      <c r="G44" s="148">
        <v>2603.4499999999998</v>
      </c>
      <c r="H44" s="148">
        <v>895</v>
      </c>
      <c r="I44" s="148">
        <v>358.45</v>
      </c>
      <c r="J44" s="139"/>
      <c r="K44" s="139"/>
      <c r="L44" s="139">
        <v>1350</v>
      </c>
      <c r="M44" s="139"/>
      <c r="N44" s="139"/>
      <c r="O44" s="139"/>
      <c r="P44" s="139"/>
    </row>
    <row r="45" spans="1:16" x14ac:dyDescent="0.2">
      <c r="A45" s="29">
        <v>323</v>
      </c>
      <c r="B45" s="30" t="s">
        <v>110</v>
      </c>
      <c r="C45" s="146">
        <v>3508.51</v>
      </c>
      <c r="D45" s="147">
        <v>4885.24</v>
      </c>
      <c r="E45" s="148">
        <v>5820</v>
      </c>
      <c r="F45" s="148">
        <v>1476.25</v>
      </c>
      <c r="G45" s="148">
        <v>7296.25</v>
      </c>
      <c r="H45" s="148">
        <v>6296.25</v>
      </c>
      <c r="I45" s="148"/>
      <c r="J45" s="139"/>
      <c r="K45" s="139"/>
      <c r="L45" s="139"/>
      <c r="M45" s="139">
        <v>1000</v>
      </c>
      <c r="N45" s="139"/>
      <c r="O45" s="139"/>
      <c r="P45" s="139"/>
    </row>
    <row r="46" spans="1:16" ht="18" x14ac:dyDescent="0.2">
      <c r="A46" s="29">
        <v>324</v>
      </c>
      <c r="B46" s="30" t="s">
        <v>120</v>
      </c>
      <c r="C46" s="146">
        <v>0</v>
      </c>
      <c r="D46" s="147">
        <v>199.08</v>
      </c>
      <c r="E46" s="148">
        <v>500</v>
      </c>
      <c r="F46" s="148">
        <v>-150</v>
      </c>
      <c r="G46" s="148">
        <v>350</v>
      </c>
      <c r="H46" s="148"/>
      <c r="I46" s="148"/>
      <c r="J46" s="139"/>
      <c r="K46" s="139"/>
      <c r="L46" s="139">
        <v>350</v>
      </c>
      <c r="M46" s="139"/>
      <c r="N46" s="139"/>
      <c r="O46" s="139"/>
      <c r="P46" s="139"/>
    </row>
    <row r="47" spans="1:16" x14ac:dyDescent="0.2">
      <c r="A47" s="29">
        <v>329</v>
      </c>
      <c r="B47" s="31" t="s">
        <v>111</v>
      </c>
      <c r="C47" s="146">
        <v>563.42999999999995</v>
      </c>
      <c r="D47" s="154">
        <v>972.14</v>
      </c>
      <c r="E47" s="148">
        <v>945</v>
      </c>
      <c r="F47" s="148"/>
      <c r="G47" s="148">
        <v>945</v>
      </c>
      <c r="H47" s="148">
        <v>945</v>
      </c>
      <c r="I47" s="148"/>
      <c r="J47" s="141"/>
      <c r="K47" s="141"/>
      <c r="L47" s="139"/>
      <c r="M47" s="141"/>
      <c r="N47" s="141"/>
      <c r="O47" s="141"/>
      <c r="P47" s="141"/>
    </row>
    <row r="48" spans="1:16" x14ac:dyDescent="0.2">
      <c r="A48" s="27">
        <v>34</v>
      </c>
      <c r="B48" s="28" t="s">
        <v>112</v>
      </c>
      <c r="C48" s="144">
        <f>SUM(C49)</f>
        <v>166.8</v>
      </c>
      <c r="D48" s="151">
        <f>SUM(D49)</f>
        <v>185.81</v>
      </c>
      <c r="E48" s="141">
        <f>SUM(E49)</f>
        <v>190</v>
      </c>
      <c r="F48" s="141"/>
      <c r="G48" s="141">
        <f>SUM(G49)</f>
        <v>190</v>
      </c>
      <c r="H48" s="141">
        <f>SUM(H49)</f>
        <v>190</v>
      </c>
      <c r="I48" s="141">
        <f>SUM(I49)</f>
        <v>0</v>
      </c>
      <c r="J48" s="141"/>
      <c r="K48" s="141"/>
      <c r="L48" s="141">
        <f t="shared" ref="L48:P48" si="23">SUM(L49)</f>
        <v>0</v>
      </c>
      <c r="M48" s="141">
        <f t="shared" si="23"/>
        <v>0</v>
      </c>
      <c r="N48" s="141">
        <f t="shared" si="23"/>
        <v>0</v>
      </c>
      <c r="O48" s="141">
        <f t="shared" si="23"/>
        <v>0</v>
      </c>
      <c r="P48" s="141">
        <f t="shared" si="23"/>
        <v>0</v>
      </c>
    </row>
    <row r="49" spans="1:16" x14ac:dyDescent="0.2">
      <c r="A49" s="29">
        <v>343</v>
      </c>
      <c r="B49" s="30" t="s">
        <v>113</v>
      </c>
      <c r="C49" s="146">
        <v>166.8</v>
      </c>
      <c r="D49" s="147">
        <v>185.81</v>
      </c>
      <c r="E49" s="139">
        <v>190</v>
      </c>
      <c r="F49" s="139"/>
      <c r="G49" s="139">
        <v>190</v>
      </c>
      <c r="H49" s="139">
        <v>190</v>
      </c>
      <c r="I49" s="139"/>
      <c r="J49" s="139"/>
      <c r="K49" s="139"/>
      <c r="L49" s="139"/>
      <c r="M49" s="139"/>
      <c r="N49" s="139"/>
      <c r="O49" s="139"/>
      <c r="P49" s="139"/>
    </row>
    <row r="50" spans="1:16" ht="27" customHeight="1" x14ac:dyDescent="0.2">
      <c r="A50" s="202" t="s">
        <v>121</v>
      </c>
      <c r="B50" s="203"/>
      <c r="C50" s="150">
        <f>SUM(C51)</f>
        <v>7490.41</v>
      </c>
      <c r="D50" s="150">
        <f t="shared" ref="D50:P50" si="24">SUM(D51)</f>
        <v>7321.96</v>
      </c>
      <c r="E50" s="150">
        <f t="shared" si="24"/>
        <v>11050</v>
      </c>
      <c r="F50" s="150">
        <f>SUM(F52:F53)</f>
        <v>6650</v>
      </c>
      <c r="G50" s="150">
        <f t="shared" si="24"/>
        <v>17700</v>
      </c>
      <c r="H50" s="150">
        <f t="shared" si="24"/>
        <v>2050</v>
      </c>
      <c r="I50" s="150">
        <f t="shared" si="24"/>
        <v>0</v>
      </c>
      <c r="J50" s="150">
        <f t="shared" si="24"/>
        <v>0</v>
      </c>
      <c r="K50" s="150"/>
      <c r="L50" s="150">
        <f t="shared" si="24"/>
        <v>300</v>
      </c>
      <c r="M50" s="150">
        <f t="shared" si="24"/>
        <v>15300</v>
      </c>
      <c r="N50" s="150">
        <f t="shared" si="24"/>
        <v>50</v>
      </c>
      <c r="O50" s="150">
        <f t="shared" si="24"/>
        <v>0</v>
      </c>
      <c r="P50" s="150">
        <f t="shared" si="24"/>
        <v>0</v>
      </c>
    </row>
    <row r="51" spans="1:16" ht="27" x14ac:dyDescent="0.2">
      <c r="A51" s="27">
        <v>42</v>
      </c>
      <c r="B51" s="28" t="s">
        <v>28</v>
      </c>
      <c r="C51" s="144">
        <f>SUM(C52:C54)</f>
        <v>7490.41</v>
      </c>
      <c r="D51" s="145">
        <f>SUM(D52:D54)</f>
        <v>7321.96</v>
      </c>
      <c r="E51" s="141">
        <f t="shared" ref="E51:P51" si="25">SUM(E52:E54)</f>
        <v>11050</v>
      </c>
      <c r="F51" s="141"/>
      <c r="G51" s="141">
        <f t="shared" si="25"/>
        <v>17700</v>
      </c>
      <c r="H51" s="141">
        <f t="shared" si="25"/>
        <v>2050</v>
      </c>
      <c r="I51" s="141"/>
      <c r="J51" s="141">
        <f t="shared" si="25"/>
        <v>0</v>
      </c>
      <c r="K51" s="141"/>
      <c r="L51" s="141">
        <f t="shared" si="25"/>
        <v>300</v>
      </c>
      <c r="M51" s="141">
        <f>SUM(M52:M53)</f>
        <v>15300</v>
      </c>
      <c r="N51" s="141">
        <f t="shared" si="25"/>
        <v>50</v>
      </c>
      <c r="O51" s="141">
        <f t="shared" si="25"/>
        <v>0</v>
      </c>
      <c r="P51" s="141">
        <f t="shared" si="25"/>
        <v>0</v>
      </c>
    </row>
    <row r="52" spans="1:16" x14ac:dyDescent="0.2">
      <c r="A52" s="29">
        <v>422</v>
      </c>
      <c r="B52" s="30" t="s">
        <v>115</v>
      </c>
      <c r="C52" s="146">
        <v>2134.64</v>
      </c>
      <c r="D52" s="154">
        <v>0</v>
      </c>
      <c r="E52" s="139"/>
      <c r="F52" s="139">
        <v>1500</v>
      </c>
      <c r="G52" s="139">
        <v>1500</v>
      </c>
      <c r="H52" s="139"/>
      <c r="I52" s="139"/>
      <c r="J52" s="139"/>
      <c r="K52" s="139"/>
      <c r="L52" s="139"/>
      <c r="M52" s="139">
        <v>1500</v>
      </c>
      <c r="N52" s="141"/>
      <c r="O52" s="141"/>
      <c r="P52" s="141"/>
    </row>
    <row r="53" spans="1:16" ht="18" x14ac:dyDescent="0.2">
      <c r="A53" s="29">
        <v>424</v>
      </c>
      <c r="B53" s="30" t="s">
        <v>122</v>
      </c>
      <c r="C53" s="146">
        <v>4974.1899999999996</v>
      </c>
      <c r="D53" s="154">
        <v>5441.64</v>
      </c>
      <c r="E53" s="139">
        <v>11000</v>
      </c>
      <c r="F53" s="139">
        <v>5150</v>
      </c>
      <c r="G53" s="139">
        <v>16150</v>
      </c>
      <c r="H53" s="139">
        <v>2000</v>
      </c>
      <c r="I53" s="139"/>
      <c r="J53" s="139"/>
      <c r="K53" s="139"/>
      <c r="L53" s="139">
        <v>300</v>
      </c>
      <c r="M53" s="139">
        <v>13800</v>
      </c>
      <c r="N53" s="139">
        <v>50</v>
      </c>
      <c r="O53" s="141"/>
      <c r="P53" s="141"/>
    </row>
    <row r="54" spans="1:16" ht="13.5" thickBot="1" x14ac:dyDescent="0.25">
      <c r="A54" s="34">
        <v>426</v>
      </c>
      <c r="B54" s="35" t="s">
        <v>116</v>
      </c>
      <c r="C54" s="155">
        <v>381.58</v>
      </c>
      <c r="D54" s="156">
        <v>1880.32</v>
      </c>
      <c r="E54" s="157">
        <v>50</v>
      </c>
      <c r="F54" s="157"/>
      <c r="G54" s="157">
        <v>50</v>
      </c>
      <c r="H54" s="157">
        <v>50</v>
      </c>
      <c r="I54" s="157"/>
      <c r="J54" s="157"/>
      <c r="K54" s="157"/>
      <c r="L54" s="157"/>
      <c r="M54" s="157"/>
      <c r="N54" s="157"/>
      <c r="O54" s="157"/>
      <c r="P54" s="157"/>
    </row>
    <row r="58" spans="1:16" x14ac:dyDescent="0.2">
      <c r="M58" s="40" t="s">
        <v>128</v>
      </c>
    </row>
  </sheetData>
  <mergeCells count="13">
    <mergeCell ref="A50:B50"/>
    <mergeCell ref="A16:B16"/>
    <mergeCell ref="A18:B18"/>
    <mergeCell ref="A19:B19"/>
    <mergeCell ref="A31:B31"/>
    <mergeCell ref="A36:B36"/>
    <mergeCell ref="A37:B37"/>
    <mergeCell ref="A15:B15"/>
    <mergeCell ref="A7:J7"/>
    <mergeCell ref="A8:P8"/>
    <mergeCell ref="A11:L11"/>
    <mergeCell ref="A12:P12"/>
    <mergeCell ref="A10:N10"/>
  </mergeCells>
  <pageMargins left="0.11811023622047245" right="0.11811023622047245" top="0.35433070866141736" bottom="0.15748031496062992" header="0.1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2024. 3.razina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2024-05-08T05:51:55Z</cp:lastPrinted>
  <dcterms:created xsi:type="dcterms:W3CDTF">2022-08-12T12:51:27Z</dcterms:created>
  <dcterms:modified xsi:type="dcterms:W3CDTF">2024-06-28T06:34:35Z</dcterms:modified>
</cp:coreProperties>
</file>