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aci Vesna\Documents\Dokumenti Vesna 21.04.2023\PRORAČUNSKO - ogledni primjerci\2023\"/>
    </mc:Choice>
  </mc:AlternateContent>
  <xr:revisionPtr revIDLastSave="0" documentId="13_ncr:1_{35F1EA1D-525A-46AC-A6EA-65F5B53524DE}" xr6:coauthVersionLast="47" xr6:coauthVersionMax="47" xr10:uidLastSave="{00000000-0000-0000-0000-000000000000}"/>
  <bookViews>
    <workbookView xWindow="-120" yWindow="-120" windowWidth="29040" windowHeight="15840" activeTab="3" xr2:uid="{23C4FF89-E0C8-423A-BE90-8BC6CB0D2B51}"/>
  </bookViews>
  <sheets>
    <sheet name="OPĆI DIO" sheetId="11" r:id="rId1"/>
    <sheet name="izvori financiranja" sheetId="12" r:id="rId2"/>
    <sheet name="PRIHODI" sheetId="2" r:id="rId3"/>
    <sheet name="RASHODI 3.razina" sheetId="1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2" l="1"/>
  <c r="B49" i="12"/>
  <c r="B43" i="12"/>
  <c r="B38" i="12"/>
  <c r="B60" i="12" l="1"/>
  <c r="E25" i="14" l="1"/>
  <c r="E41" i="14" l="1"/>
  <c r="C38" i="12"/>
  <c r="C43" i="12"/>
  <c r="C49" i="12"/>
  <c r="C54" i="12"/>
  <c r="C15" i="12"/>
  <c r="D29" i="14"/>
  <c r="D17" i="14"/>
  <c r="D15" i="14" s="1"/>
  <c r="D35" i="14"/>
  <c r="E46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C46" i="14"/>
  <c r="G49" i="14"/>
  <c r="H49" i="14"/>
  <c r="I49" i="14"/>
  <c r="I48" i="14" s="1"/>
  <c r="J49" i="14"/>
  <c r="J48" i="14" s="1"/>
  <c r="K49" i="14"/>
  <c r="K48" i="14" s="1"/>
  <c r="L49" i="14"/>
  <c r="L48" i="14" s="1"/>
  <c r="M49" i="14"/>
  <c r="N49" i="14"/>
  <c r="O49" i="14"/>
  <c r="O48" i="14" s="1"/>
  <c r="P49" i="14"/>
  <c r="Q49" i="14"/>
  <c r="Q48" i="14" s="1"/>
  <c r="F49" i="14"/>
  <c r="F48" i="14" s="1"/>
  <c r="D49" i="14"/>
  <c r="D48" i="14" s="1"/>
  <c r="G48" i="14"/>
  <c r="H48" i="14"/>
  <c r="M48" i="14"/>
  <c r="N48" i="14"/>
  <c r="P48" i="14"/>
  <c r="C49" i="14"/>
  <c r="E50" i="14"/>
  <c r="E43" i="14"/>
  <c r="C48" i="14"/>
  <c r="Q36" i="14"/>
  <c r="P36" i="14"/>
  <c r="O36" i="14"/>
  <c r="N36" i="14"/>
  <c r="M36" i="14"/>
  <c r="L36" i="14"/>
  <c r="K36" i="14"/>
  <c r="J36" i="14"/>
  <c r="I36" i="14"/>
  <c r="H36" i="14"/>
  <c r="T35" i="14"/>
  <c r="T33" i="14" s="1"/>
  <c r="S35" i="14"/>
  <c r="S33" i="14" s="1"/>
  <c r="Q30" i="14"/>
  <c r="Q29" i="14" s="1"/>
  <c r="P30" i="14"/>
  <c r="P29" i="14" s="1"/>
  <c r="O30" i="14"/>
  <c r="O29" i="14" s="1"/>
  <c r="N30" i="14"/>
  <c r="N29" i="14" s="1"/>
  <c r="M30" i="14"/>
  <c r="M29" i="14" s="1"/>
  <c r="L30" i="14"/>
  <c r="L29" i="14" s="1"/>
  <c r="K30" i="14"/>
  <c r="K29" i="14" s="1"/>
  <c r="K13" i="14" s="1"/>
  <c r="J30" i="14"/>
  <c r="J29" i="14" s="1"/>
  <c r="I30" i="14"/>
  <c r="I29" i="14" s="1"/>
  <c r="H30" i="14"/>
  <c r="H29" i="14" s="1"/>
  <c r="G30" i="14"/>
  <c r="G29" i="14" s="1"/>
  <c r="F30" i="14"/>
  <c r="F29" i="14" s="1"/>
  <c r="C30" i="14"/>
  <c r="C29" i="14" s="1"/>
  <c r="E27" i="14"/>
  <c r="C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J22" i="14"/>
  <c r="M22" i="14"/>
  <c r="G22" i="14"/>
  <c r="C18" i="14"/>
  <c r="F18" i="14"/>
  <c r="P18" i="14"/>
  <c r="O18" i="14"/>
  <c r="N18" i="14"/>
  <c r="M18" i="14"/>
  <c r="I18" i="14"/>
  <c r="H18" i="14"/>
  <c r="E18" i="14"/>
  <c r="T17" i="14"/>
  <c r="T15" i="14" s="1"/>
  <c r="S17" i="14"/>
  <c r="S15" i="14" s="1"/>
  <c r="E54" i="12"/>
  <c r="D54" i="12"/>
  <c r="E49" i="12"/>
  <c r="D49" i="12"/>
  <c r="E43" i="12"/>
  <c r="D43" i="12"/>
  <c r="D60" i="12" s="1"/>
  <c r="E38" i="12"/>
  <c r="D38" i="12"/>
  <c r="E15" i="12"/>
  <c r="D15" i="12"/>
  <c r="B15" i="12"/>
  <c r="G28" i="11"/>
  <c r="F28" i="11"/>
  <c r="G27" i="11"/>
  <c r="F27" i="11"/>
  <c r="G26" i="11"/>
  <c r="F26" i="11"/>
  <c r="I16" i="11"/>
  <c r="H16" i="11"/>
  <c r="G16" i="11"/>
  <c r="F16" i="11"/>
  <c r="D33" i="14" l="1"/>
  <c r="D13" i="14" s="1"/>
  <c r="M17" i="14"/>
  <c r="M15" i="14" s="1"/>
  <c r="P17" i="14"/>
  <c r="P15" i="14" s="1"/>
  <c r="C60" i="12"/>
  <c r="E60" i="12"/>
  <c r="F29" i="11"/>
  <c r="G29" i="11"/>
  <c r="N40" i="14"/>
  <c r="H40" i="14"/>
  <c r="Q40" i="14"/>
  <c r="E49" i="14"/>
  <c r="E48" i="14" s="1"/>
  <c r="T13" i="14"/>
  <c r="E30" i="14"/>
  <c r="E29" i="14" s="1"/>
  <c r="F36" i="14"/>
  <c r="E22" i="14"/>
  <c r="E17" i="14" s="1"/>
  <c r="F40" i="14"/>
  <c r="L40" i="14"/>
  <c r="L35" i="14" s="1"/>
  <c r="L33" i="14" s="1"/>
  <c r="M35" i="14"/>
  <c r="M33" i="14" s="1"/>
  <c r="E36" i="14"/>
  <c r="F22" i="14"/>
  <c r="F17" i="14" s="1"/>
  <c r="F15" i="14" s="1"/>
  <c r="L22" i="14"/>
  <c r="P22" i="14"/>
  <c r="K40" i="14"/>
  <c r="J18" i="14"/>
  <c r="J17" i="14" s="1"/>
  <c r="J15" i="14" s="1"/>
  <c r="C22" i="14"/>
  <c r="C17" i="14" s="1"/>
  <c r="C15" i="14" s="1"/>
  <c r="G18" i="14"/>
  <c r="G17" i="14" s="1"/>
  <c r="G15" i="14" s="1"/>
  <c r="G36" i="14"/>
  <c r="I35" i="14"/>
  <c r="I33" i="14" s="1"/>
  <c r="O40" i="14"/>
  <c r="I22" i="14"/>
  <c r="I17" i="14" s="1"/>
  <c r="I15" i="14" s="1"/>
  <c r="I13" i="14" s="1"/>
  <c r="O22" i="14"/>
  <c r="O17" i="14" s="1"/>
  <c r="O15" i="14" s="1"/>
  <c r="J40" i="14"/>
  <c r="P40" i="14"/>
  <c r="K18" i="14"/>
  <c r="Q18" i="14"/>
  <c r="K22" i="14"/>
  <c r="Q22" i="14"/>
  <c r="C40" i="14"/>
  <c r="L18" i="14"/>
  <c r="L17" i="14" s="1"/>
  <c r="L15" i="14" s="1"/>
  <c r="L13" i="14" s="1"/>
  <c r="G40" i="14"/>
  <c r="M40" i="14"/>
  <c r="H22" i="14"/>
  <c r="H17" i="14" s="1"/>
  <c r="H15" i="14" s="1"/>
  <c r="N22" i="14"/>
  <c r="N17" i="14" s="1"/>
  <c r="N15" i="14" s="1"/>
  <c r="C36" i="14"/>
  <c r="K35" i="14"/>
  <c r="K33" i="14" s="1"/>
  <c r="Q35" i="14"/>
  <c r="Q33" i="14" s="1"/>
  <c r="I40" i="14"/>
  <c r="S13" i="14"/>
  <c r="H35" i="14"/>
  <c r="H33" i="14" s="1"/>
  <c r="N35" i="14"/>
  <c r="N33" i="14" s="1"/>
  <c r="O35" i="14"/>
  <c r="O33" i="14" s="1"/>
  <c r="J35" i="14"/>
  <c r="J33" i="14" s="1"/>
  <c r="P35" i="14"/>
  <c r="P33" i="14" s="1"/>
  <c r="O13" i="14" l="1"/>
  <c r="K17" i="14"/>
  <c r="K15" i="14" s="1"/>
  <c r="N13" i="14"/>
  <c r="H13" i="14"/>
  <c r="P13" i="14"/>
  <c r="M13" i="14"/>
  <c r="Q17" i="14"/>
  <c r="Q15" i="14" s="1"/>
  <c r="F35" i="14"/>
  <c r="F33" i="14" s="1"/>
  <c r="F13" i="14" s="1"/>
  <c r="E15" i="14"/>
  <c r="E40" i="14"/>
  <c r="E35" i="14" s="1"/>
  <c r="E33" i="14" s="1"/>
  <c r="C35" i="14"/>
  <c r="C33" i="14" s="1"/>
  <c r="C13" i="14" s="1"/>
  <c r="J13" i="14"/>
  <c r="G35" i="14"/>
  <c r="G33" i="14" s="1"/>
  <c r="G13" i="14" s="1"/>
  <c r="H24" i="2"/>
  <c r="E13" i="14" l="1"/>
  <c r="E24" i="2"/>
  <c r="C24" i="2"/>
  <c r="B25" i="2" s="1"/>
  <c r="D23" i="2" l="1"/>
  <c r="K24" i="2" l="1"/>
  <c r="J24" i="2"/>
  <c r="I24" i="2"/>
  <c r="G24" i="2"/>
  <c r="F24" i="2"/>
  <c r="D24" i="2"/>
  <c r="B24" i="2"/>
</calcChain>
</file>

<file path=xl/sharedStrings.xml><?xml version="1.0" encoding="utf-8"?>
<sst xmlns="http://schemas.openxmlformats.org/spreadsheetml/2006/main" count="179" uniqueCount="130">
  <si>
    <t>Šifra</t>
  </si>
  <si>
    <t>Naziv</t>
  </si>
  <si>
    <t>Opći prihodi i primici</t>
  </si>
  <si>
    <t>Vlastiti prihodi</t>
  </si>
  <si>
    <t>Prihodi za posebne namjene</t>
  </si>
  <si>
    <t>Pomoći</t>
  </si>
  <si>
    <t>Donacije</t>
  </si>
  <si>
    <t>Prihodi od nefinancijske imovine i nadoknade šteta s osnova osiguranja</t>
  </si>
  <si>
    <t>Namjenski primici od zaduživanja</t>
  </si>
  <si>
    <t>PROGRAM: Javne potrebe u školstvu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</si>
  <si>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</si>
  <si>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</si>
  <si>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</si>
  <si>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</si>
  <si>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</si>
  <si>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</si>
  <si>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</si>
  <si>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</si>
  <si>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</si>
  <si>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</si>
  <si>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Izvor prihoda i primitaka</t>
  </si>
  <si>
    <t>Oznaka                           rač. iz                                      računskog                                         plana</t>
  </si>
  <si>
    <t>Prihodi od prodaje  nefinancijske imovine i nadoknade šteta s osnova osiguranja</t>
  </si>
  <si>
    <t>Ukupno (po izvorima)</t>
  </si>
  <si>
    <t>2023.</t>
  </si>
  <si>
    <t>Ukupno prihodi i primici za 2023.</t>
  </si>
  <si>
    <t>Funkcijska klasifikacija: 0950</t>
  </si>
  <si>
    <t>Nematerijalna imovina</t>
  </si>
  <si>
    <t>Rashodi za nabavu proizvedene dugotrajne imovine</t>
  </si>
  <si>
    <t>Postrojenja i oprema</t>
  </si>
  <si>
    <t>PUČKO OTVORENO UČILIŠTE                                         Nova ulica 1 Donja Stubica</t>
  </si>
  <si>
    <t>PROGRAM: Promicanje kulture - POU</t>
  </si>
  <si>
    <t>Funkcijska klasifikacija: 0820</t>
  </si>
  <si>
    <t>A1026 01 AKTIVNOST: Redovna djelatnost knjižnice</t>
  </si>
  <si>
    <t>Naknade troškova osobama izvan radnog odnosa</t>
  </si>
  <si>
    <t>Knjige, umjetnička djela i ostale izložbene vrijednosti</t>
  </si>
  <si>
    <t>Ostali nespomenuti rashodi poslovanja</t>
  </si>
  <si>
    <t>K1026 01 KAPITALNI PROJEKT: Opremanje knjižnice i čitaonice</t>
  </si>
  <si>
    <t>A1025 01 AKTIVNOST: Redovan rad pučkog otvorenog učilišta</t>
  </si>
  <si>
    <t>K1025 01 KAPITALNI PROJEKT: Opremanje pučkog otvorenog učilišta</t>
  </si>
  <si>
    <t>Opći prihodi i primici izvor 11</t>
  </si>
  <si>
    <t>Vlastiti prihodi        izvor 31</t>
  </si>
  <si>
    <t>Prihodi za posebne namjene izvor 43</t>
  </si>
  <si>
    <t>Pomoći izvor 52</t>
  </si>
  <si>
    <t>Donacije            (poklon knjiga)                     izvor 61</t>
  </si>
  <si>
    <t>Ravnateljica Manuela Frinčić, mag. bibl.</t>
  </si>
  <si>
    <t>PRORAČUNSKI KORISNIK RKP: 51685</t>
  </si>
  <si>
    <t>PROJEKCIJE PLANA ZA 2024.</t>
  </si>
  <si>
    <t>Izvor 9711 višak prihoda od nefinancijske imovine - izvor 11</t>
  </si>
  <si>
    <t>Izvor 9611 višak prihoda poslovanja - izvor 11</t>
  </si>
  <si>
    <t>Izvor 9631 višak prihoda poslovanja - izvor 31</t>
  </si>
  <si>
    <t>Izvor 9731 višak prihoda od nefinancijske imovine - izvor 31</t>
  </si>
  <si>
    <t>Izvor 9643 višak prihoda  poslovanja - izvor 43</t>
  </si>
  <si>
    <t>Izvor 9743 višak prihoda  od nefinancijske imovine - izvor 43</t>
  </si>
  <si>
    <t>Pučko otvoreno učilište Donja Stubica</t>
  </si>
  <si>
    <t>Nova ulica 1, Donja Stubica</t>
  </si>
  <si>
    <t>PLAN PRIHODA I PRIMITAKA</t>
  </si>
  <si>
    <t>PROJEKCIJE PLANA ZA 2025.</t>
  </si>
  <si>
    <t>FINANCIJSKI PLAN ZA 2023.</t>
  </si>
  <si>
    <t>u eurima</t>
  </si>
  <si>
    <t>I. izmjene financijskog plana za 2023. godinu</t>
  </si>
  <si>
    <t>Povećanje/smanjenje</t>
  </si>
  <si>
    <t>I.izmjene Financijskog plana za 2023.</t>
  </si>
  <si>
    <t xml:space="preserve">I. izmjene financijskog plana za 2023. - PUČKO OTVORENO UČILIŠTE DONJA STUBICA                                                                                                                                        </t>
  </si>
  <si>
    <t>I. izmjene Fin.plana -       Opći prihodi i primici izvor 11</t>
  </si>
  <si>
    <t>I. izmjene Fin.plana -       Vlastiti prihodi izvor 31</t>
  </si>
  <si>
    <t>I. izmjene Fin.plana -       Pomoći izvor 52</t>
  </si>
  <si>
    <t xml:space="preserve">         Financijski plan za 2023. - PUČKO OTVORENO UČILIŠTE DONJA STUBICA                                                                                                   </t>
  </si>
  <si>
    <t>I PROJEKCIJA PLANA ZA  2024. I 2025. GODINU</t>
  </si>
  <si>
    <t>OPĆI DIO</t>
  </si>
  <si>
    <t>A) RAČUN PRIHODA I RASHODA</t>
  </si>
  <si>
    <t>SAŽETAK</t>
  </si>
  <si>
    <t>PROJEKCIJA PRORAČUNA ZA 2024.</t>
  </si>
  <si>
    <t>PROJEKCIJA PRORAČUNA ZA 2025.</t>
  </si>
  <si>
    <t>EUR</t>
  </si>
  <si>
    <t>A. RAČUN PRIHODA I RASHODA</t>
  </si>
  <si>
    <t>PRIHODI POSLOVANJA</t>
  </si>
  <si>
    <t>PRIHODI OD NEFINANCIJSKE IMOVINE</t>
  </si>
  <si>
    <t>RASHODI POSLOVANJA</t>
  </si>
  <si>
    <t>RASHODI ZA NEFINANCIJSKU IMOVINU</t>
  </si>
  <si>
    <t>RAZLIKA -  VIŠAK/MANJAK</t>
  </si>
  <si>
    <t>B. RAČUN ZADUŽIVANJA/FINANCIRANJA</t>
  </si>
  <si>
    <t>PRIMICI OD FINANCIJSKE IMOVINE I ZADUŽIVANJA</t>
  </si>
  <si>
    <t>IZDACI ZA FINANCIJSKU IMOVINU I OTPLATU ZAJMOVA</t>
  </si>
  <si>
    <t>NETO ZADUŽIVANJE/FINANCIRANJE</t>
  </si>
  <si>
    <t>C. RASPOLOŽIVA SREDSTVA IZ PRETHODNE GODINE</t>
  </si>
  <si>
    <t>VLASTITI IZVORI</t>
  </si>
  <si>
    <t>UKUPAN DONOS VIŠKA/MANJKA IZ PRETHODNE(IH) GODINE</t>
  </si>
  <si>
    <t>DIO VIŠKA IZ PRETHODNE GODINE KOJI ĆE SE RASPOREDITI U RAZDOBLJU 2023-2025.</t>
  </si>
  <si>
    <t>PRIHODI UKUPNO:</t>
  </si>
  <si>
    <t>RASHODI UKUPNO:</t>
  </si>
  <si>
    <t>VIŠAK</t>
  </si>
  <si>
    <t>REZULTAT</t>
  </si>
  <si>
    <t>PLAN PRORAČUNA PO IZVORIMA FINANCIRANJA - PRIHODI</t>
  </si>
  <si>
    <t>VRSTA IZVORA FINANCIRANJA</t>
  </si>
  <si>
    <t>FINANCIJSKI</t>
  </si>
  <si>
    <t>PROJEKCIJA ZA 2024.</t>
  </si>
  <si>
    <t>PROJEKCIJA ZA 2025.</t>
  </si>
  <si>
    <t>PLAN ZA 2023.</t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</si>
  <si>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11</t>
    </r>
    <r>
      <rPr>
        <b/>
        <sz val="10"/>
        <color indexed="8"/>
        <rFont val="Arial"/>
        <family val="2"/>
        <charset val="238"/>
      </rPr>
      <t>, Opći prihodi i primici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</si>
  <si>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31</t>
    </r>
    <r>
      <rPr>
        <b/>
        <sz val="10"/>
        <color indexed="8"/>
        <rFont val="Arial"/>
        <family val="2"/>
        <charset val="238"/>
      </rPr>
      <t>, Vlastiti prihodi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</si>
  <si>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43</t>
    </r>
    <r>
      <rPr>
        <b/>
        <sz val="10"/>
        <color indexed="8"/>
        <rFont val="Arial"/>
        <family val="2"/>
        <charset val="238"/>
      </rPr>
      <t>, Ostali prihodi za posebne namjene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</si>
  <si>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52</t>
    </r>
    <r>
      <rPr>
        <b/>
        <sz val="10"/>
        <color indexed="8"/>
        <rFont val="Arial"/>
        <family val="2"/>
        <charset val="238"/>
      </rPr>
      <t>, Ostale pomoći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</si>
  <si>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522</t>
    </r>
    <r>
      <rPr>
        <b/>
        <sz val="10"/>
        <color indexed="8"/>
        <rFont val="Arial"/>
        <family val="2"/>
        <charset val="238"/>
      </rPr>
      <t>, Pomoći EU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</si>
  <si>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524</t>
    </r>
    <r>
      <rPr>
        <b/>
        <sz val="10"/>
        <color indexed="8"/>
        <rFont val="Arial"/>
        <family val="2"/>
        <charset val="238"/>
      </rPr>
      <t>, Pomoći iz državnog proračuna-fiskalno izravnanje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</si>
  <si>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61</t>
    </r>
    <r>
      <rPr>
        <b/>
        <sz val="10"/>
        <color indexed="8"/>
        <rFont val="Arial"/>
        <family val="2"/>
        <charset val="238"/>
      </rPr>
      <t>, Donacije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</si>
  <si>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71</t>
    </r>
    <r>
      <rPr>
        <b/>
        <sz val="10"/>
        <color indexed="8"/>
        <rFont val="Arial"/>
        <family val="2"/>
        <charset val="238"/>
      </rPr>
      <t>, Prihodi od prodaje ili zamjene nefinancijske imovine i naknade s naslova osiguranja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</si>
  <si>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81</t>
    </r>
    <r>
      <rPr>
        <b/>
        <sz val="10"/>
        <color indexed="8"/>
        <rFont val="Arial"/>
        <family val="2"/>
        <charset val="238"/>
      </rPr>
      <t>, Namjenski primici od zaduživanja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</si>
  <si>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9, Višak prihoda</t>
    </r>
  </si>
  <si>
    <t>UKUPNO</t>
  </si>
  <si>
    <t>PLAN PRORAČUNA PO IZVORIMA FINANCIRANJA - RASHODI</t>
  </si>
  <si>
    <t>Financijski rashodi</t>
  </si>
  <si>
    <t>RASHODI ZA NABAVU NEFINANCIJSKE IMOVINE</t>
  </si>
  <si>
    <t>UKUPNO RASHODI</t>
  </si>
  <si>
    <t>Klasa:</t>
  </si>
  <si>
    <t>400-02/22-01/01</t>
  </si>
  <si>
    <t>Urbroj:</t>
  </si>
  <si>
    <t>Na temelju članka 37. Zakona o ustanovama (NN NN 76/93, 29/97, 47/99, 35/08, 127/19) i članka 19. Statuta Pučkog otvorenog učilišta Donja Stubica ravnateljica Pučkog otvorenog učilišta Donja Stubica donosi:</t>
  </si>
  <si>
    <t>2113-02-23-06</t>
  </si>
  <si>
    <t>TEKUĆI PLAN ZA 2023.</t>
  </si>
  <si>
    <t>I. IZMJENE FINANCIJSKOG PLANA ZA 2023.</t>
  </si>
  <si>
    <t xml:space="preserve">I. IZMJENE FINANCIJSKOG </t>
  </si>
  <si>
    <t>PLANA ZA 2023.</t>
  </si>
  <si>
    <t xml:space="preserve">I. IZMJENE  FINANCIJSKOG </t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</si>
  <si>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9611 - Višak prihoda iz izvora 11</t>
    </r>
    <r>
      <rPr>
        <b/>
        <sz val="10"/>
        <color indexed="8"/>
        <rFont val="Arial"/>
        <family val="2"/>
        <charset val="238"/>
      </rPr>
      <t xml:space="preserve"> </t>
    </r>
  </si>
  <si>
    <r>
      <t xml:space="preserve">Izvor financiranja: </t>
    </r>
    <r>
      <rPr>
        <b/>
        <i/>
        <sz val="10"/>
        <color indexed="8"/>
        <rFont val="Arial"/>
        <family val="2"/>
        <charset val="238"/>
      </rPr>
      <t>9631 - Višak prihoda iz izvora 31</t>
    </r>
  </si>
  <si>
    <t>-</t>
  </si>
  <si>
    <t xml:space="preserve">Izvor financiranja: 9611 - Višak prihoda iz izvora 11 </t>
  </si>
  <si>
    <t>Izvor financiranja: 9631 - Višak prihoda iz izvora 31</t>
  </si>
  <si>
    <t>Donja Stubica, 11. 04.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</si>
</sst>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4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5"/>
      <color indexed="8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6.5"/>
      <color theme="0"/>
      <name val="Arial"/>
      <family val="2"/>
      <charset val="238"/>
    </font>
    <font>
      <b/>
      <sz val="7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8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5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1" fontId="8" fillId="0" borderId="14" xfId="0" applyNumberFormat="1" applyFont="1" applyBorder="1" applyAlignment="1">
      <alignment horizontal="left" wrapText="1"/>
    </xf>
    <xf numFmtId="1" fontId="7" fillId="0" borderId="19" xfId="0" applyNumberFormat="1" applyFont="1" applyBorder="1" applyAlignment="1">
      <alignment horizontal="left" wrapText="1"/>
    </xf>
    <xf numFmtId="1" fontId="8" fillId="0" borderId="24" xfId="0" applyNumberFormat="1" applyFont="1" applyBorder="1" applyAlignment="1">
      <alignment horizontal="left" wrapText="1"/>
    </xf>
    <xf numFmtId="1" fontId="7" fillId="0" borderId="24" xfId="0" applyNumberFormat="1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1" fontId="11" fillId="4" borderId="6" xfId="0" applyNumberFormat="1" applyFont="1" applyFill="1" applyBorder="1" applyAlignment="1">
      <alignment horizontal="right" vertical="top" wrapText="1"/>
    </xf>
    <xf numFmtId="1" fontId="11" fillId="4" borderId="10" xfId="0" applyNumberFormat="1" applyFont="1" applyFill="1" applyBorder="1" applyAlignment="1">
      <alignment horizontal="left" wrapText="1"/>
    </xf>
    <xf numFmtId="3" fontId="7" fillId="0" borderId="0" xfId="0" applyNumberFormat="1" applyFont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/>
    </xf>
    <xf numFmtId="4" fontId="2" fillId="0" borderId="0" xfId="0" applyNumberFormat="1" applyFont="1"/>
    <xf numFmtId="4" fontId="3" fillId="0" borderId="0" xfId="0" applyNumberFormat="1" applyFont="1"/>
    <xf numFmtId="0" fontId="3" fillId="6" borderId="46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vertical="center" wrapText="1"/>
    </xf>
    <xf numFmtId="0" fontId="8" fillId="0" borderId="40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8" fillId="6" borderId="46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0" fontId="8" fillId="0" borderId="47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1" fontId="8" fillId="0" borderId="29" xfId="0" applyNumberFormat="1" applyFont="1" applyBorder="1" applyAlignment="1">
      <alignment horizontal="left" wrapText="1"/>
    </xf>
    <xf numFmtId="164" fontId="7" fillId="0" borderId="25" xfId="0" applyNumberFormat="1" applyFont="1" applyBorder="1"/>
    <xf numFmtId="164" fontId="7" fillId="0" borderId="26" xfId="0" applyNumberFormat="1" applyFont="1" applyBorder="1"/>
    <xf numFmtId="164" fontId="7" fillId="0" borderId="27" xfId="0" applyNumberFormat="1" applyFont="1" applyBorder="1"/>
    <xf numFmtId="164" fontId="7" fillId="0" borderId="28" xfId="0" applyNumberFormat="1" applyFont="1" applyBorder="1"/>
    <xf numFmtId="164" fontId="8" fillId="0" borderId="11" xfId="0" applyNumberFormat="1" applyFont="1" applyBorder="1"/>
    <xf numFmtId="0" fontId="26" fillId="0" borderId="0" xfId="0" applyFont="1"/>
    <xf numFmtId="4" fontId="26" fillId="0" borderId="0" xfId="0" applyNumberFormat="1" applyFont="1"/>
    <xf numFmtId="164" fontId="8" fillId="0" borderId="15" xfId="0" applyNumberFormat="1" applyFont="1" applyBorder="1" applyAlignment="1">
      <alignment horizontal="center" vertical="center" wrapText="1"/>
    </xf>
    <xf numFmtId="164" fontId="8" fillId="0" borderId="16" xfId="0" applyNumberFormat="1" applyFont="1" applyBorder="1"/>
    <xf numFmtId="164" fontId="8" fillId="0" borderId="16" xfId="0" applyNumberFormat="1" applyFont="1" applyBorder="1" applyAlignment="1">
      <alignment horizontal="center" wrapText="1"/>
    </xf>
    <xf numFmtId="164" fontId="8" fillId="0" borderId="16" xfId="0" applyNumberFormat="1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164" fontId="7" fillId="0" borderId="21" xfId="0" applyNumberFormat="1" applyFont="1" applyBorder="1"/>
    <xf numFmtId="164" fontId="7" fillId="0" borderId="21" xfId="0" applyNumberFormat="1" applyFont="1" applyBorder="1" applyAlignment="1">
      <alignment horizont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164" fontId="7" fillId="0" borderId="0" xfId="0" applyNumberFormat="1" applyFont="1"/>
    <xf numFmtId="164" fontId="7" fillId="0" borderId="30" xfId="0" applyNumberFormat="1" applyFont="1" applyBorder="1"/>
    <xf numFmtId="164" fontId="7" fillId="0" borderId="31" xfId="0" applyNumberFormat="1" applyFont="1" applyBorder="1"/>
    <xf numFmtId="164" fontId="7" fillId="0" borderId="32" xfId="0" applyNumberFormat="1" applyFont="1" applyBorder="1"/>
    <xf numFmtId="164" fontId="7" fillId="0" borderId="33" xfId="0" applyNumberFormat="1" applyFont="1" applyBorder="1"/>
    <xf numFmtId="4" fontId="7" fillId="0" borderId="0" xfId="0" applyNumberFormat="1" applyFont="1"/>
    <xf numFmtId="4" fontId="7" fillId="0" borderId="0" xfId="0" applyNumberFormat="1" applyFont="1" applyAlignment="1">
      <alignment wrapText="1"/>
    </xf>
    <xf numFmtId="4" fontId="7" fillId="0" borderId="0" xfId="0" applyNumberFormat="1" applyFont="1" applyAlignment="1">
      <alignment horizontal="center" wrapText="1"/>
    </xf>
    <xf numFmtId="4" fontId="3" fillId="0" borderId="1" xfId="0" applyNumberFormat="1" applyFont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 wrapText="1"/>
    </xf>
    <xf numFmtId="4" fontId="15" fillId="5" borderId="2" xfId="0" applyNumberFormat="1" applyFont="1" applyFill="1" applyBorder="1" applyAlignment="1">
      <alignment horizontal="center" vertical="center" wrapText="1"/>
    </xf>
    <xf numFmtId="4" fontId="23" fillId="5" borderId="2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4" fontId="24" fillId="5" borderId="2" xfId="0" applyNumberFormat="1" applyFont="1" applyFill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center" vertical="center" wrapText="1"/>
    </xf>
    <xf numFmtId="4" fontId="15" fillId="0" borderId="42" xfId="0" applyNumberFormat="1" applyFont="1" applyBorder="1" applyAlignment="1">
      <alignment vertical="center"/>
    </xf>
    <xf numFmtId="4" fontId="3" fillId="0" borderId="42" xfId="0" applyNumberFormat="1" applyFont="1" applyBorder="1" applyAlignment="1">
      <alignment vertical="center"/>
    </xf>
    <xf numFmtId="4" fontId="19" fillId="5" borderId="45" xfId="0" applyNumberFormat="1" applyFont="1" applyFill="1" applyBorder="1" applyAlignment="1">
      <alignment vertical="center"/>
    </xf>
    <xf numFmtId="4" fontId="19" fillId="0" borderId="45" xfId="0" applyNumberFormat="1" applyFont="1" applyBorder="1" applyAlignment="1">
      <alignment vertical="center"/>
    </xf>
    <xf numFmtId="4" fontId="2" fillId="0" borderId="45" xfId="0" applyNumberFormat="1" applyFont="1" applyBorder="1" applyAlignment="1">
      <alignment vertical="center"/>
    </xf>
    <xf numFmtId="4" fontId="15" fillId="6" borderId="42" xfId="0" applyNumberFormat="1" applyFont="1" applyFill="1" applyBorder="1" applyAlignment="1">
      <alignment vertical="center"/>
    </xf>
    <xf numFmtId="4" fontId="3" fillId="6" borderId="42" xfId="0" applyNumberFormat="1" applyFont="1" applyFill="1" applyBorder="1" applyAlignment="1">
      <alignment vertical="center"/>
    </xf>
    <xf numFmtId="4" fontId="15" fillId="5" borderId="42" xfId="0" applyNumberFormat="1" applyFont="1" applyFill="1" applyBorder="1" applyAlignment="1">
      <alignment vertical="center"/>
    </xf>
    <xf numFmtId="4" fontId="15" fillId="0" borderId="43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20" fillId="0" borderId="5" xfId="0" applyNumberFormat="1" applyFont="1" applyBorder="1" applyAlignment="1">
      <alignment vertical="center"/>
    </xf>
    <xf numFmtId="4" fontId="20" fillId="0" borderId="39" xfId="0" applyNumberFormat="1" applyFont="1" applyBorder="1" applyAlignment="1">
      <alignment vertical="center"/>
    </xf>
    <xf numFmtId="4" fontId="14" fillId="5" borderId="5" xfId="0" applyNumberFormat="1" applyFont="1" applyFill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4" fontId="26" fillId="0" borderId="5" xfId="0" applyNumberFormat="1" applyFont="1" applyBorder="1" applyAlignment="1">
      <alignment vertical="center"/>
    </xf>
    <xf numFmtId="4" fontId="22" fillId="0" borderId="5" xfId="0" applyNumberFormat="1" applyFont="1" applyBorder="1" applyAlignment="1">
      <alignment vertical="center"/>
    </xf>
    <xf numFmtId="4" fontId="22" fillId="0" borderId="39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4" fontId="14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8" fillId="0" borderId="39" xfId="0" applyNumberFormat="1" applyFont="1" applyBorder="1" applyAlignment="1">
      <alignment vertical="center"/>
    </xf>
    <xf numFmtId="4" fontId="20" fillId="5" borderId="5" xfId="0" applyNumberFormat="1" applyFont="1" applyFill="1" applyBorder="1" applyAlignment="1">
      <alignment vertical="center"/>
    </xf>
    <xf numFmtId="4" fontId="20" fillId="6" borderId="41" xfId="0" applyNumberFormat="1" applyFont="1" applyFill="1" applyBorder="1" applyAlignment="1">
      <alignment vertical="center"/>
    </xf>
    <xf numFmtId="4" fontId="8" fillId="6" borderId="49" xfId="0" applyNumberFormat="1" applyFont="1" applyFill="1" applyBorder="1" applyAlignment="1">
      <alignment vertical="center"/>
    </xf>
    <xf numFmtId="4" fontId="20" fillId="5" borderId="42" xfId="0" applyNumberFormat="1" applyFont="1" applyFill="1" applyBorder="1" applyAlignment="1">
      <alignment vertical="center"/>
    </xf>
    <xf numFmtId="4" fontId="20" fillId="0" borderId="42" xfId="0" applyNumberFormat="1" applyFont="1" applyBorder="1" applyAlignment="1">
      <alignment vertical="center"/>
    </xf>
    <xf numFmtId="4" fontId="8" fillId="0" borderId="42" xfId="0" applyNumberFormat="1" applyFont="1" applyBorder="1" applyAlignment="1">
      <alignment vertical="center"/>
    </xf>
    <xf numFmtId="4" fontId="20" fillId="0" borderId="43" xfId="0" applyNumberFormat="1" applyFont="1" applyBorder="1" applyAlignment="1">
      <alignment vertical="center"/>
    </xf>
    <xf numFmtId="4" fontId="8" fillId="0" borderId="47" xfId="0" applyNumberFormat="1" applyFont="1" applyBorder="1" applyAlignment="1">
      <alignment vertical="center"/>
    </xf>
    <xf numFmtId="4" fontId="20" fillId="0" borderId="47" xfId="0" applyNumberFormat="1" applyFont="1" applyBorder="1" applyAlignment="1">
      <alignment vertical="center"/>
    </xf>
    <xf numFmtId="4" fontId="20" fillId="0" borderId="48" xfId="0" applyNumberFormat="1" applyFont="1" applyBorder="1" applyAlignment="1">
      <alignment vertical="center"/>
    </xf>
    <xf numFmtId="4" fontId="15" fillId="3" borderId="42" xfId="0" applyNumberFormat="1" applyFont="1" applyFill="1" applyBorder="1" applyAlignment="1">
      <alignment vertical="center"/>
    </xf>
    <xf numFmtId="4" fontId="20" fillId="5" borderId="47" xfId="0" applyNumberFormat="1" applyFont="1" applyFill="1" applyBorder="1" applyAlignment="1">
      <alignment vertical="center"/>
    </xf>
    <xf numFmtId="4" fontId="6" fillId="2" borderId="0" xfId="0" applyNumberFormat="1" applyFont="1" applyFill="1"/>
    <xf numFmtId="164" fontId="8" fillId="7" borderId="15" xfId="0" applyNumberFormat="1" applyFont="1" applyFill="1" applyBorder="1" applyAlignment="1">
      <alignment horizontal="center" vertical="center" wrapText="1"/>
    </xf>
    <xf numFmtId="164" fontId="7" fillId="7" borderId="20" xfId="0" applyNumberFormat="1" applyFont="1" applyFill="1" applyBorder="1" applyAlignment="1">
      <alignment horizontal="center" vertical="center" wrapText="1"/>
    </xf>
    <xf numFmtId="164" fontId="7" fillId="7" borderId="25" xfId="0" applyNumberFormat="1" applyFont="1" applyFill="1" applyBorder="1"/>
    <xf numFmtId="164" fontId="7" fillId="7" borderId="0" xfId="0" applyNumberFormat="1" applyFont="1" applyFill="1"/>
    <xf numFmtId="164" fontId="7" fillId="7" borderId="30" xfId="0" applyNumberFormat="1" applyFont="1" applyFill="1" applyBorder="1"/>
    <xf numFmtId="164" fontId="8" fillId="7" borderId="11" xfId="0" applyNumberFormat="1" applyFont="1" applyFill="1" applyBorder="1"/>
    <xf numFmtId="164" fontId="8" fillId="7" borderId="16" xfId="0" applyNumberFormat="1" applyFont="1" applyFill="1" applyBorder="1"/>
    <xf numFmtId="164" fontId="7" fillId="7" borderId="21" xfId="0" applyNumberFormat="1" applyFont="1" applyFill="1" applyBorder="1"/>
    <xf numFmtId="164" fontId="7" fillId="7" borderId="26" xfId="0" applyNumberFormat="1" applyFont="1" applyFill="1" applyBorder="1"/>
    <xf numFmtId="164" fontId="7" fillId="7" borderId="31" xfId="0" applyNumberFormat="1" applyFont="1" applyFill="1" applyBorder="1"/>
    <xf numFmtId="1" fontId="20" fillId="0" borderId="34" xfId="0" applyNumberFormat="1" applyFont="1" applyBorder="1" applyAlignment="1">
      <alignment wrapText="1"/>
    </xf>
    <xf numFmtId="164" fontId="8" fillId="7" borderId="16" xfId="0" applyNumberFormat="1" applyFont="1" applyFill="1" applyBorder="1" applyAlignment="1">
      <alignment horizontal="center" vertical="center" wrapText="1"/>
    </xf>
    <xf numFmtId="164" fontId="7" fillId="7" borderId="21" xfId="0" applyNumberFormat="1" applyFont="1" applyFill="1" applyBorder="1" applyAlignment="1">
      <alignment horizontal="center" vertical="center" wrapText="1"/>
    </xf>
    <xf numFmtId="0" fontId="29" fillId="0" borderId="0" xfId="0" applyFont="1"/>
    <xf numFmtId="4" fontId="33" fillId="8" borderId="54" xfId="0" applyNumberFormat="1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vertical="center"/>
    </xf>
    <xf numFmtId="0" fontId="20" fillId="9" borderId="51" xfId="0" applyFont="1" applyFill="1" applyBorder="1" applyAlignment="1">
      <alignment vertical="center"/>
    </xf>
    <xf numFmtId="0" fontId="20" fillId="9" borderId="52" xfId="0" applyFont="1" applyFill="1" applyBorder="1" applyAlignment="1">
      <alignment vertical="center"/>
    </xf>
    <xf numFmtId="4" fontId="20" fillId="9" borderId="54" xfId="0" applyNumberFormat="1" applyFont="1" applyFill="1" applyBorder="1" applyAlignment="1">
      <alignment horizontal="center" vertical="center" wrapText="1"/>
    </xf>
    <xf numFmtId="0" fontId="20" fillId="0" borderId="35" xfId="0" applyFont="1" applyBorder="1"/>
    <xf numFmtId="164" fontId="20" fillId="0" borderId="2" xfId="0" applyNumberFormat="1" applyFont="1" applyBorder="1" applyAlignment="1">
      <alignment horizontal="right"/>
    </xf>
    <xf numFmtId="0" fontId="20" fillId="0" borderId="2" xfId="0" applyFont="1" applyBorder="1"/>
    <xf numFmtId="164" fontId="20" fillId="0" borderId="2" xfId="0" applyNumberFormat="1" applyFont="1" applyBorder="1"/>
    <xf numFmtId="0" fontId="20" fillId="0" borderId="57" xfId="0" applyFont="1" applyBorder="1"/>
    <xf numFmtId="164" fontId="20" fillId="0" borderId="54" xfId="0" applyNumberFormat="1" applyFont="1" applyBorder="1"/>
    <xf numFmtId="0" fontId="20" fillId="9" borderId="35" xfId="0" applyFont="1" applyFill="1" applyBorder="1"/>
    <xf numFmtId="0" fontId="20" fillId="9" borderId="3" xfId="0" applyFont="1" applyFill="1" applyBorder="1"/>
    <xf numFmtId="0" fontId="20" fillId="9" borderId="53" xfId="0" applyFont="1" applyFill="1" applyBorder="1"/>
    <xf numFmtId="0" fontId="20" fillId="0" borderId="58" xfId="0" applyFont="1" applyBorder="1"/>
    <xf numFmtId="0" fontId="20" fillId="9" borderId="2" xfId="0" applyFont="1" applyFill="1" applyBorder="1"/>
    <xf numFmtId="0" fontId="20" fillId="0" borderId="3" xfId="0" applyFont="1" applyBorder="1"/>
    <xf numFmtId="0" fontId="20" fillId="0" borderId="53" xfId="0" applyFont="1" applyBorder="1"/>
    <xf numFmtId="0" fontId="35" fillId="0" borderId="0" xfId="0" applyFont="1" applyAlignment="1">
      <alignment vertical="top"/>
    </xf>
    <xf numFmtId="0" fontId="0" fillId="0" borderId="0" xfId="0" applyAlignment="1">
      <alignment vertical="top"/>
    </xf>
    <xf numFmtId="0" fontId="36" fillId="10" borderId="54" xfId="0" applyFont="1" applyFill="1" applyBorder="1" applyAlignment="1">
      <alignment horizontal="center" vertical="top" wrapText="1" readingOrder="1"/>
    </xf>
    <xf numFmtId="0" fontId="36" fillId="10" borderId="58" xfId="0" applyFont="1" applyFill="1" applyBorder="1" applyAlignment="1">
      <alignment horizontal="center" vertical="top" wrapText="1" readingOrder="1"/>
    </xf>
    <xf numFmtId="0" fontId="3" fillId="0" borderId="59" xfId="0" applyFont="1" applyBorder="1" applyAlignment="1">
      <alignment vertical="top" wrapText="1" readingOrder="1"/>
    </xf>
    <xf numFmtId="164" fontId="2" fillId="0" borderId="59" xfId="0" applyNumberFormat="1" applyFont="1" applyBorder="1" applyAlignment="1">
      <alignment horizontal="right" vertical="center"/>
    </xf>
    <xf numFmtId="0" fontId="3" fillId="0" borderId="59" xfId="0" applyFont="1" applyBorder="1" applyAlignment="1">
      <alignment vertical="center" wrapText="1" readingOrder="1"/>
    </xf>
    <xf numFmtId="0" fontId="3" fillId="0" borderId="58" xfId="0" applyFont="1" applyBorder="1" applyAlignment="1">
      <alignment vertical="top" wrapText="1" readingOrder="1"/>
    </xf>
    <xf numFmtId="164" fontId="2" fillId="0" borderId="58" xfId="0" applyNumberFormat="1" applyFont="1" applyBorder="1" applyAlignment="1">
      <alignment horizontal="right" vertical="center"/>
    </xf>
    <xf numFmtId="0" fontId="0" fillId="0" borderId="2" xfId="0" applyBorder="1" applyAlignment="1">
      <alignment vertical="top"/>
    </xf>
    <xf numFmtId="164" fontId="8" fillId="0" borderId="2" xfId="0" applyNumberFormat="1" applyFont="1" applyBorder="1" applyAlignment="1">
      <alignment horizontal="right" vertical="center"/>
    </xf>
    <xf numFmtId="164" fontId="37" fillId="0" borderId="2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37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0" fontId="35" fillId="11" borderId="59" xfId="0" applyFont="1" applyFill="1" applyBorder="1" applyAlignment="1">
      <alignment vertical="top"/>
    </xf>
    <xf numFmtId="164" fontId="7" fillId="11" borderId="59" xfId="0" applyNumberFormat="1" applyFont="1" applyFill="1" applyBorder="1" applyAlignment="1">
      <alignment horizontal="right" vertical="top" wrapText="1" readingOrder="1"/>
    </xf>
    <xf numFmtId="0" fontId="35" fillId="12" borderId="59" xfId="0" applyFont="1" applyFill="1" applyBorder="1" applyAlignment="1">
      <alignment vertical="top"/>
    </xf>
    <xf numFmtId="164" fontId="25" fillId="12" borderId="59" xfId="0" applyNumberFormat="1" applyFont="1" applyFill="1" applyBorder="1" applyAlignment="1">
      <alignment horizontal="right" vertical="top" wrapText="1" readingOrder="1"/>
    </xf>
    <xf numFmtId="0" fontId="3" fillId="0" borderId="2" xfId="0" applyFont="1" applyBorder="1" applyAlignment="1">
      <alignment vertical="top" wrapText="1" readingOrder="1"/>
    </xf>
    <xf numFmtId="164" fontId="7" fillId="0" borderId="2" xfId="0" applyNumberFormat="1" applyFont="1" applyBorder="1" applyAlignment="1">
      <alignment horizontal="right" vertical="top" wrapText="1" readingOrder="1"/>
    </xf>
    <xf numFmtId="0" fontId="27" fillId="0" borderId="2" xfId="0" applyFont="1" applyBorder="1" applyAlignment="1">
      <alignment vertical="top" wrapText="1" readingOrder="1"/>
    </xf>
    <xf numFmtId="164" fontId="13" fillId="0" borderId="2" xfId="0" applyNumberFormat="1" applyFont="1" applyBorder="1" applyAlignment="1">
      <alignment horizontal="right" vertical="top" wrapText="1" readingOrder="1"/>
    </xf>
    <xf numFmtId="4" fontId="8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3" fontId="39" fillId="0" borderId="0" xfId="0" applyNumberFormat="1" applyFont="1" applyAlignment="1">
      <alignment wrapText="1"/>
    </xf>
    <xf numFmtId="3" fontId="39" fillId="0" borderId="0" xfId="0" applyNumberFormat="1" applyFont="1"/>
    <xf numFmtId="0" fontId="39" fillId="0" borderId="0" xfId="0" applyFont="1" applyAlignment="1">
      <alignment horizontal="center" wrapText="1"/>
    </xf>
    <xf numFmtId="0" fontId="36" fillId="10" borderId="54" xfId="0" applyFont="1" applyFill="1" applyBorder="1" applyAlignment="1">
      <alignment horizontal="center" vertical="center" wrapText="1" readingOrder="1"/>
    </xf>
    <xf numFmtId="4" fontId="32" fillId="8" borderId="35" xfId="0" applyNumberFormat="1" applyFont="1" applyFill="1" applyBorder="1" applyAlignment="1">
      <alignment horizontal="center" vertical="center" wrapText="1"/>
    </xf>
    <xf numFmtId="0" fontId="8" fillId="0" borderId="0" xfId="0" applyFont="1"/>
    <xf numFmtId="4" fontId="20" fillId="3" borderId="42" xfId="0" applyNumberFormat="1" applyFont="1" applyFill="1" applyBorder="1" applyAlignment="1">
      <alignment vertical="center"/>
    </xf>
    <xf numFmtId="4" fontId="8" fillId="3" borderId="42" xfId="0" applyNumberFormat="1" applyFont="1" applyFill="1" applyBorder="1" applyAlignment="1">
      <alignment vertical="center"/>
    </xf>
    <xf numFmtId="4" fontId="15" fillId="3" borderId="47" xfId="0" applyNumberFormat="1" applyFont="1" applyFill="1" applyBorder="1" applyAlignment="1">
      <alignment vertical="center"/>
    </xf>
    <xf numFmtId="4" fontId="3" fillId="3" borderId="47" xfId="0" applyNumberFormat="1" applyFont="1" applyFill="1" applyBorder="1" applyAlignment="1">
      <alignment vertical="center"/>
    </xf>
    <xf numFmtId="4" fontId="15" fillId="3" borderId="48" xfId="0" applyNumberFormat="1" applyFont="1" applyFill="1" applyBorder="1" applyAlignment="1">
      <alignment vertical="center"/>
    </xf>
    <xf numFmtId="4" fontId="3" fillId="3" borderId="42" xfId="0" applyNumberFormat="1" applyFont="1" applyFill="1" applyBorder="1" applyAlignment="1">
      <alignment vertical="center"/>
    </xf>
    <xf numFmtId="4" fontId="15" fillId="3" borderId="43" xfId="0" applyNumberFormat="1" applyFont="1" applyFill="1" applyBorder="1" applyAlignment="1">
      <alignment vertical="center"/>
    </xf>
    <xf numFmtId="4" fontId="32" fillId="8" borderId="2" xfId="0" applyNumberFormat="1" applyFont="1" applyFill="1" applyBorder="1" applyAlignment="1">
      <alignment horizontal="center" vertical="center" wrapText="1"/>
    </xf>
    <xf numFmtId="164" fontId="20" fillId="9" borderId="3" xfId="0" applyNumberFormat="1" applyFont="1" applyFill="1" applyBorder="1"/>
    <xf numFmtId="164" fontId="20" fillId="0" borderId="3" xfId="0" applyNumberFormat="1" applyFont="1" applyBorder="1"/>
    <xf numFmtId="0" fontId="36" fillId="10" borderId="58" xfId="0" applyFont="1" applyFill="1" applyBorder="1" applyAlignment="1">
      <alignment horizontal="center" vertical="center" wrapText="1" readingOrder="1"/>
    </xf>
    <xf numFmtId="164" fontId="7" fillId="0" borderId="59" xfId="0" applyNumberFormat="1" applyFont="1" applyBorder="1" applyAlignment="1">
      <alignment horizontal="right" vertical="top" wrapText="1" readingOrder="1"/>
    </xf>
    <xf numFmtId="164" fontId="25" fillId="12" borderId="2" xfId="0" applyNumberFormat="1" applyFont="1" applyFill="1" applyBorder="1" applyAlignment="1">
      <alignment horizontal="right" vertical="top" wrapText="1" readingOrder="1"/>
    </xf>
    <xf numFmtId="0" fontId="35" fillId="11" borderId="2" xfId="0" applyFont="1" applyFill="1" applyBorder="1" applyAlignment="1">
      <alignment vertical="top"/>
    </xf>
    <xf numFmtId="164" fontId="7" fillId="11" borderId="2" xfId="0" applyNumberFormat="1" applyFont="1" applyFill="1" applyBorder="1" applyAlignment="1">
      <alignment horizontal="right" vertical="top" wrapText="1" readingOrder="1"/>
    </xf>
    <xf numFmtId="0" fontId="35" fillId="12" borderId="2" xfId="0" applyFont="1" applyFill="1" applyBorder="1" applyAlignment="1">
      <alignment vertical="top"/>
    </xf>
    <xf numFmtId="0" fontId="20" fillId="0" borderId="35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20" fillId="0" borderId="53" xfId="0" applyFont="1" applyBorder="1" applyAlignment="1">
      <alignment horizontal="right"/>
    </xf>
    <xf numFmtId="0" fontId="20" fillId="0" borderId="3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53" xfId="0" applyFont="1" applyBorder="1" applyAlignment="1">
      <alignment horizontal="left"/>
    </xf>
    <xf numFmtId="0" fontId="34" fillId="0" borderId="35" xfId="0" applyFont="1" applyBorder="1" applyAlignment="1">
      <alignment horizontal="left" wrapText="1"/>
    </xf>
    <xf numFmtId="0" fontId="34" fillId="0" borderId="3" xfId="0" applyFont="1" applyBorder="1" applyAlignment="1">
      <alignment horizontal="left" wrapText="1"/>
    </xf>
    <xf numFmtId="0" fontId="34" fillId="0" borderId="53" xfId="0" applyFont="1" applyBorder="1" applyAlignment="1">
      <alignment horizontal="left" wrapText="1"/>
    </xf>
    <xf numFmtId="0" fontId="31" fillId="8" borderId="51" xfId="0" applyFont="1" applyFill="1" applyBorder="1" applyAlignment="1">
      <alignment horizontal="center" vertical="center"/>
    </xf>
    <xf numFmtId="0" fontId="31" fillId="8" borderId="52" xfId="0" applyFont="1" applyFill="1" applyBorder="1" applyAlignment="1">
      <alignment horizontal="center" vertical="center"/>
    </xf>
    <xf numFmtId="0" fontId="31" fillId="8" borderId="0" xfId="0" applyFont="1" applyFill="1" applyAlignment="1">
      <alignment horizontal="center" vertical="center"/>
    </xf>
    <xf numFmtId="0" fontId="31" fillId="8" borderId="55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31" fillId="8" borderId="56" xfId="0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6" fillId="10" borderId="54" xfId="0" applyFont="1" applyFill="1" applyBorder="1" applyAlignment="1">
      <alignment horizontal="center" vertical="center" wrapText="1" readingOrder="1"/>
    </xf>
    <xf numFmtId="0" fontId="0" fillId="10" borderId="58" xfId="0" applyFill="1" applyBorder="1" applyAlignment="1">
      <alignment horizontal="center" vertical="center" wrapText="1" readingOrder="1"/>
    </xf>
    <xf numFmtId="0" fontId="36" fillId="10" borderId="58" xfId="0" applyFont="1" applyFill="1" applyBorder="1" applyAlignment="1">
      <alignment horizontal="center" vertical="center" wrapText="1" readingOrder="1"/>
    </xf>
    <xf numFmtId="0" fontId="36" fillId="10" borderId="52" xfId="0" applyFont="1" applyFill="1" applyBorder="1" applyAlignment="1">
      <alignment horizontal="center" vertical="top" wrapText="1" readingOrder="1"/>
    </xf>
    <xf numFmtId="0" fontId="36" fillId="10" borderId="56" xfId="0" applyFont="1" applyFill="1" applyBorder="1" applyAlignment="1">
      <alignment horizontal="center" vertical="top" wrapText="1" readingOrder="1"/>
    </xf>
    <xf numFmtId="0" fontId="36" fillId="10" borderId="54" xfId="0" applyFont="1" applyFill="1" applyBorder="1" applyAlignment="1">
      <alignment horizontal="center" vertical="top" wrapText="1" readingOrder="1"/>
    </xf>
    <xf numFmtId="0" fontId="0" fillId="10" borderId="58" xfId="0" applyFill="1" applyBorder="1" applyAlignment="1">
      <alignment horizontal="center" vertical="top" wrapText="1" readingOrder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10" fillId="3" borderId="35" xfId="0" applyFont="1" applyFill="1" applyBorder="1" applyAlignment="1">
      <alignment horizontal="left" vertical="center" wrapText="1"/>
    </xf>
    <xf numFmtId="0" fontId="0" fillId="3" borderId="41" xfId="0" applyFill="1" applyBorder="1" applyAlignment="1">
      <alignment vertical="center" wrapText="1"/>
    </xf>
    <xf numFmtId="3" fontId="22" fillId="0" borderId="0" xfId="0" applyNumberFormat="1" applyFont="1" applyAlignment="1">
      <alignment horizontal="center" vertical="center" wrapText="1"/>
    </xf>
    <xf numFmtId="0" fontId="43" fillId="0" borderId="35" xfId="0" applyFont="1" applyBorder="1" applyAlignment="1">
      <alignment horizontal="left" vertical="center" wrapText="1"/>
    </xf>
    <xf numFmtId="0" fontId="43" fillId="0" borderId="41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 wrapText="1"/>
    </xf>
    <xf numFmtId="0" fontId="0" fillId="3" borderId="37" xfId="0" applyFill="1" applyBorder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wrapText="1"/>
    </xf>
    <xf numFmtId="0" fontId="7" fillId="0" borderId="35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 wrapText="1"/>
    </xf>
    <xf numFmtId="0" fontId="18" fillId="3" borderId="41" xfId="0" applyFont="1" applyFill="1" applyBorder="1" applyAlignment="1">
      <alignment vertical="center" wrapText="1"/>
    </xf>
  </cellXfs>
  <cellStyles count="2">
    <cellStyle name="Normalno" xfId="0" builtinId="0"/>
    <cellStyle name="Obično_List5" xfId="1" xr:uid="{B3E46805-6CA6-4F9D-9882-B6331F954D6D}"/>
  </cellStyles>
  <dxfs count="0"/>
  <tableStyles count="0" defaultTableStyle="TableStyleMedium2" defaultPivotStyle="PivotStyleLight16"/>
  <colors>
    <mruColors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8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8686A85C-677F-49ED-9675-BBD2D78C62F2}"/>
            </a:ext>
          </a:extLst>
        </xdr:cNvPr>
        <xdr:cNvSpPr>
          <a:spLocks noChangeShapeType="1"/>
        </xdr:cNvSpPr>
      </xdr:nvSpPr>
      <xdr:spPr bwMode="auto">
        <a:xfrm>
          <a:off x="19050" y="1524000"/>
          <a:ext cx="1047750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6</xdr:row>
      <xdr:rowOff>19050</xdr:rowOff>
    </xdr:from>
    <xdr:to>
      <xdr:col>0</xdr:col>
      <xdr:colOff>1057275</xdr:colOff>
      <xdr:row>8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C7742506-2F9D-43C9-A0EF-CBAC58BE2759}"/>
            </a:ext>
          </a:extLst>
        </xdr:cNvPr>
        <xdr:cNvSpPr>
          <a:spLocks noChangeShapeType="1"/>
        </xdr:cNvSpPr>
      </xdr:nvSpPr>
      <xdr:spPr bwMode="auto">
        <a:xfrm>
          <a:off x="9525" y="1524000"/>
          <a:ext cx="1047750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627D-ACD7-491A-9776-A3AA5110F26D}">
  <dimension ref="A1:I29"/>
  <sheetViews>
    <sheetView workbookViewId="0">
      <selection activeCell="G15" sqref="G15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5" customWidth="1"/>
    <col min="5" max="5" width="29.42578125" style="1" customWidth="1"/>
    <col min="6" max="6" width="13.42578125" style="1" customWidth="1"/>
    <col min="7" max="7" width="13.85546875" style="1" customWidth="1"/>
    <col min="8" max="8" width="9.7109375" style="1" customWidth="1"/>
    <col min="9" max="9" width="9.28515625" style="1" customWidth="1"/>
    <col min="10" max="10" width="11.42578125" style="1"/>
    <col min="11" max="11" width="16.28515625" style="1" bestFit="1" customWidth="1"/>
    <col min="12" max="12" width="21.7109375" style="1" bestFit="1" customWidth="1"/>
    <col min="13" max="257" width="11.42578125" style="1"/>
    <col min="258" max="259" width="4.28515625" style="1" customWidth="1"/>
    <col min="260" max="260" width="5.5703125" style="1" customWidth="1"/>
    <col min="261" max="261" width="5.28515625" style="1" customWidth="1"/>
    <col min="262" max="262" width="44.7109375" style="1" customWidth="1"/>
    <col min="263" max="263" width="15.85546875" style="1" bestFit="1" customWidth="1"/>
    <col min="264" max="264" width="17.28515625" style="1" customWidth="1"/>
    <col min="265" max="265" width="16.7109375" style="1" customWidth="1"/>
    <col min="266" max="266" width="11.42578125" style="1"/>
    <col min="267" max="267" width="16.28515625" style="1" bestFit="1" customWidth="1"/>
    <col min="268" max="268" width="21.7109375" style="1" bestFit="1" customWidth="1"/>
    <col min="269" max="513" width="11.42578125" style="1"/>
    <col min="514" max="515" width="4.28515625" style="1" customWidth="1"/>
    <col min="516" max="516" width="5.5703125" style="1" customWidth="1"/>
    <col min="517" max="517" width="5.28515625" style="1" customWidth="1"/>
    <col min="518" max="518" width="44.7109375" style="1" customWidth="1"/>
    <col min="519" max="519" width="15.85546875" style="1" bestFit="1" customWidth="1"/>
    <col min="520" max="520" width="17.28515625" style="1" customWidth="1"/>
    <col min="521" max="521" width="16.7109375" style="1" customWidth="1"/>
    <col min="522" max="522" width="11.42578125" style="1"/>
    <col min="523" max="523" width="16.28515625" style="1" bestFit="1" customWidth="1"/>
    <col min="524" max="524" width="21.7109375" style="1" bestFit="1" customWidth="1"/>
    <col min="525" max="769" width="11.42578125" style="1"/>
    <col min="770" max="771" width="4.28515625" style="1" customWidth="1"/>
    <col min="772" max="772" width="5.5703125" style="1" customWidth="1"/>
    <col min="773" max="773" width="5.28515625" style="1" customWidth="1"/>
    <col min="774" max="774" width="44.7109375" style="1" customWidth="1"/>
    <col min="775" max="775" width="15.85546875" style="1" bestFit="1" customWidth="1"/>
    <col min="776" max="776" width="17.28515625" style="1" customWidth="1"/>
    <col min="777" max="777" width="16.7109375" style="1" customWidth="1"/>
    <col min="778" max="778" width="11.42578125" style="1"/>
    <col min="779" max="779" width="16.28515625" style="1" bestFit="1" customWidth="1"/>
    <col min="780" max="780" width="21.7109375" style="1" bestFit="1" customWidth="1"/>
    <col min="781" max="1025" width="11.42578125" style="1"/>
    <col min="1026" max="1027" width="4.28515625" style="1" customWidth="1"/>
    <col min="1028" max="1028" width="5.5703125" style="1" customWidth="1"/>
    <col min="1029" max="1029" width="5.28515625" style="1" customWidth="1"/>
    <col min="1030" max="1030" width="44.7109375" style="1" customWidth="1"/>
    <col min="1031" max="1031" width="15.85546875" style="1" bestFit="1" customWidth="1"/>
    <col min="1032" max="1032" width="17.28515625" style="1" customWidth="1"/>
    <col min="1033" max="1033" width="16.7109375" style="1" customWidth="1"/>
    <col min="1034" max="1034" width="11.42578125" style="1"/>
    <col min="1035" max="1035" width="16.28515625" style="1" bestFit="1" customWidth="1"/>
    <col min="1036" max="1036" width="21.7109375" style="1" bestFit="1" customWidth="1"/>
    <col min="1037" max="1281" width="11.42578125" style="1"/>
    <col min="1282" max="1283" width="4.28515625" style="1" customWidth="1"/>
    <col min="1284" max="1284" width="5.5703125" style="1" customWidth="1"/>
    <col min="1285" max="1285" width="5.28515625" style="1" customWidth="1"/>
    <col min="1286" max="1286" width="44.7109375" style="1" customWidth="1"/>
    <col min="1287" max="1287" width="15.85546875" style="1" bestFit="1" customWidth="1"/>
    <col min="1288" max="1288" width="17.28515625" style="1" customWidth="1"/>
    <col min="1289" max="1289" width="16.7109375" style="1" customWidth="1"/>
    <col min="1290" max="1290" width="11.42578125" style="1"/>
    <col min="1291" max="1291" width="16.28515625" style="1" bestFit="1" customWidth="1"/>
    <col min="1292" max="1292" width="21.7109375" style="1" bestFit="1" customWidth="1"/>
    <col min="1293" max="1537" width="11.42578125" style="1"/>
    <col min="1538" max="1539" width="4.28515625" style="1" customWidth="1"/>
    <col min="1540" max="1540" width="5.5703125" style="1" customWidth="1"/>
    <col min="1541" max="1541" width="5.28515625" style="1" customWidth="1"/>
    <col min="1542" max="1542" width="44.7109375" style="1" customWidth="1"/>
    <col min="1543" max="1543" width="15.85546875" style="1" bestFit="1" customWidth="1"/>
    <col min="1544" max="1544" width="17.28515625" style="1" customWidth="1"/>
    <col min="1545" max="1545" width="16.7109375" style="1" customWidth="1"/>
    <col min="1546" max="1546" width="11.42578125" style="1"/>
    <col min="1547" max="1547" width="16.28515625" style="1" bestFit="1" customWidth="1"/>
    <col min="1548" max="1548" width="21.7109375" style="1" bestFit="1" customWidth="1"/>
    <col min="1549" max="1793" width="11.42578125" style="1"/>
    <col min="1794" max="1795" width="4.28515625" style="1" customWidth="1"/>
    <col min="1796" max="1796" width="5.5703125" style="1" customWidth="1"/>
    <col min="1797" max="1797" width="5.28515625" style="1" customWidth="1"/>
    <col min="1798" max="1798" width="44.7109375" style="1" customWidth="1"/>
    <col min="1799" max="1799" width="15.85546875" style="1" bestFit="1" customWidth="1"/>
    <col min="1800" max="1800" width="17.28515625" style="1" customWidth="1"/>
    <col min="1801" max="1801" width="16.7109375" style="1" customWidth="1"/>
    <col min="1802" max="1802" width="11.42578125" style="1"/>
    <col min="1803" max="1803" width="16.28515625" style="1" bestFit="1" customWidth="1"/>
    <col min="1804" max="1804" width="21.7109375" style="1" bestFit="1" customWidth="1"/>
    <col min="1805" max="2049" width="11.42578125" style="1"/>
    <col min="2050" max="2051" width="4.28515625" style="1" customWidth="1"/>
    <col min="2052" max="2052" width="5.5703125" style="1" customWidth="1"/>
    <col min="2053" max="2053" width="5.28515625" style="1" customWidth="1"/>
    <col min="2054" max="2054" width="44.7109375" style="1" customWidth="1"/>
    <col min="2055" max="2055" width="15.85546875" style="1" bestFit="1" customWidth="1"/>
    <col min="2056" max="2056" width="17.28515625" style="1" customWidth="1"/>
    <col min="2057" max="2057" width="16.7109375" style="1" customWidth="1"/>
    <col min="2058" max="2058" width="11.42578125" style="1"/>
    <col min="2059" max="2059" width="16.28515625" style="1" bestFit="1" customWidth="1"/>
    <col min="2060" max="2060" width="21.7109375" style="1" bestFit="1" customWidth="1"/>
    <col min="2061" max="2305" width="11.42578125" style="1"/>
    <col min="2306" max="2307" width="4.28515625" style="1" customWidth="1"/>
    <col min="2308" max="2308" width="5.5703125" style="1" customWidth="1"/>
    <col min="2309" max="2309" width="5.28515625" style="1" customWidth="1"/>
    <col min="2310" max="2310" width="44.7109375" style="1" customWidth="1"/>
    <col min="2311" max="2311" width="15.85546875" style="1" bestFit="1" customWidth="1"/>
    <col min="2312" max="2312" width="17.28515625" style="1" customWidth="1"/>
    <col min="2313" max="2313" width="16.7109375" style="1" customWidth="1"/>
    <col min="2314" max="2314" width="11.42578125" style="1"/>
    <col min="2315" max="2315" width="16.28515625" style="1" bestFit="1" customWidth="1"/>
    <col min="2316" max="2316" width="21.7109375" style="1" bestFit="1" customWidth="1"/>
    <col min="2317" max="2561" width="11.42578125" style="1"/>
    <col min="2562" max="2563" width="4.28515625" style="1" customWidth="1"/>
    <col min="2564" max="2564" width="5.5703125" style="1" customWidth="1"/>
    <col min="2565" max="2565" width="5.28515625" style="1" customWidth="1"/>
    <col min="2566" max="2566" width="44.7109375" style="1" customWidth="1"/>
    <col min="2567" max="2567" width="15.85546875" style="1" bestFit="1" customWidth="1"/>
    <col min="2568" max="2568" width="17.28515625" style="1" customWidth="1"/>
    <col min="2569" max="2569" width="16.7109375" style="1" customWidth="1"/>
    <col min="2570" max="2570" width="11.42578125" style="1"/>
    <col min="2571" max="2571" width="16.28515625" style="1" bestFit="1" customWidth="1"/>
    <col min="2572" max="2572" width="21.7109375" style="1" bestFit="1" customWidth="1"/>
    <col min="2573" max="2817" width="11.42578125" style="1"/>
    <col min="2818" max="2819" width="4.28515625" style="1" customWidth="1"/>
    <col min="2820" max="2820" width="5.5703125" style="1" customWidth="1"/>
    <col min="2821" max="2821" width="5.28515625" style="1" customWidth="1"/>
    <col min="2822" max="2822" width="44.7109375" style="1" customWidth="1"/>
    <col min="2823" max="2823" width="15.85546875" style="1" bestFit="1" customWidth="1"/>
    <col min="2824" max="2824" width="17.28515625" style="1" customWidth="1"/>
    <col min="2825" max="2825" width="16.7109375" style="1" customWidth="1"/>
    <col min="2826" max="2826" width="11.42578125" style="1"/>
    <col min="2827" max="2827" width="16.28515625" style="1" bestFit="1" customWidth="1"/>
    <col min="2828" max="2828" width="21.7109375" style="1" bestFit="1" customWidth="1"/>
    <col min="2829" max="3073" width="11.42578125" style="1"/>
    <col min="3074" max="3075" width="4.28515625" style="1" customWidth="1"/>
    <col min="3076" max="3076" width="5.5703125" style="1" customWidth="1"/>
    <col min="3077" max="3077" width="5.28515625" style="1" customWidth="1"/>
    <col min="3078" max="3078" width="44.7109375" style="1" customWidth="1"/>
    <col min="3079" max="3079" width="15.85546875" style="1" bestFit="1" customWidth="1"/>
    <col min="3080" max="3080" width="17.28515625" style="1" customWidth="1"/>
    <col min="3081" max="3081" width="16.7109375" style="1" customWidth="1"/>
    <col min="3082" max="3082" width="11.42578125" style="1"/>
    <col min="3083" max="3083" width="16.28515625" style="1" bestFit="1" customWidth="1"/>
    <col min="3084" max="3084" width="21.7109375" style="1" bestFit="1" customWidth="1"/>
    <col min="3085" max="3329" width="11.42578125" style="1"/>
    <col min="3330" max="3331" width="4.28515625" style="1" customWidth="1"/>
    <col min="3332" max="3332" width="5.5703125" style="1" customWidth="1"/>
    <col min="3333" max="3333" width="5.28515625" style="1" customWidth="1"/>
    <col min="3334" max="3334" width="44.7109375" style="1" customWidth="1"/>
    <col min="3335" max="3335" width="15.85546875" style="1" bestFit="1" customWidth="1"/>
    <col min="3336" max="3336" width="17.28515625" style="1" customWidth="1"/>
    <col min="3337" max="3337" width="16.7109375" style="1" customWidth="1"/>
    <col min="3338" max="3338" width="11.42578125" style="1"/>
    <col min="3339" max="3339" width="16.28515625" style="1" bestFit="1" customWidth="1"/>
    <col min="3340" max="3340" width="21.7109375" style="1" bestFit="1" customWidth="1"/>
    <col min="3341" max="3585" width="11.42578125" style="1"/>
    <col min="3586" max="3587" width="4.28515625" style="1" customWidth="1"/>
    <col min="3588" max="3588" width="5.5703125" style="1" customWidth="1"/>
    <col min="3589" max="3589" width="5.28515625" style="1" customWidth="1"/>
    <col min="3590" max="3590" width="44.7109375" style="1" customWidth="1"/>
    <col min="3591" max="3591" width="15.85546875" style="1" bestFit="1" customWidth="1"/>
    <col min="3592" max="3592" width="17.28515625" style="1" customWidth="1"/>
    <col min="3593" max="3593" width="16.7109375" style="1" customWidth="1"/>
    <col min="3594" max="3594" width="11.42578125" style="1"/>
    <col min="3595" max="3595" width="16.28515625" style="1" bestFit="1" customWidth="1"/>
    <col min="3596" max="3596" width="21.7109375" style="1" bestFit="1" customWidth="1"/>
    <col min="3597" max="3841" width="11.42578125" style="1"/>
    <col min="3842" max="3843" width="4.28515625" style="1" customWidth="1"/>
    <col min="3844" max="3844" width="5.5703125" style="1" customWidth="1"/>
    <col min="3845" max="3845" width="5.28515625" style="1" customWidth="1"/>
    <col min="3846" max="3846" width="44.7109375" style="1" customWidth="1"/>
    <col min="3847" max="3847" width="15.85546875" style="1" bestFit="1" customWidth="1"/>
    <col min="3848" max="3848" width="17.28515625" style="1" customWidth="1"/>
    <col min="3849" max="3849" width="16.7109375" style="1" customWidth="1"/>
    <col min="3850" max="3850" width="11.42578125" style="1"/>
    <col min="3851" max="3851" width="16.28515625" style="1" bestFit="1" customWidth="1"/>
    <col min="3852" max="3852" width="21.7109375" style="1" bestFit="1" customWidth="1"/>
    <col min="3853" max="4097" width="11.42578125" style="1"/>
    <col min="4098" max="4099" width="4.28515625" style="1" customWidth="1"/>
    <col min="4100" max="4100" width="5.5703125" style="1" customWidth="1"/>
    <col min="4101" max="4101" width="5.28515625" style="1" customWidth="1"/>
    <col min="4102" max="4102" width="44.7109375" style="1" customWidth="1"/>
    <col min="4103" max="4103" width="15.85546875" style="1" bestFit="1" customWidth="1"/>
    <col min="4104" max="4104" width="17.28515625" style="1" customWidth="1"/>
    <col min="4105" max="4105" width="16.7109375" style="1" customWidth="1"/>
    <col min="4106" max="4106" width="11.42578125" style="1"/>
    <col min="4107" max="4107" width="16.28515625" style="1" bestFit="1" customWidth="1"/>
    <col min="4108" max="4108" width="21.7109375" style="1" bestFit="1" customWidth="1"/>
    <col min="4109" max="4353" width="11.42578125" style="1"/>
    <col min="4354" max="4355" width="4.28515625" style="1" customWidth="1"/>
    <col min="4356" max="4356" width="5.5703125" style="1" customWidth="1"/>
    <col min="4357" max="4357" width="5.28515625" style="1" customWidth="1"/>
    <col min="4358" max="4358" width="44.7109375" style="1" customWidth="1"/>
    <col min="4359" max="4359" width="15.85546875" style="1" bestFit="1" customWidth="1"/>
    <col min="4360" max="4360" width="17.28515625" style="1" customWidth="1"/>
    <col min="4361" max="4361" width="16.7109375" style="1" customWidth="1"/>
    <col min="4362" max="4362" width="11.42578125" style="1"/>
    <col min="4363" max="4363" width="16.28515625" style="1" bestFit="1" customWidth="1"/>
    <col min="4364" max="4364" width="21.7109375" style="1" bestFit="1" customWidth="1"/>
    <col min="4365" max="4609" width="11.42578125" style="1"/>
    <col min="4610" max="4611" width="4.28515625" style="1" customWidth="1"/>
    <col min="4612" max="4612" width="5.5703125" style="1" customWidth="1"/>
    <col min="4613" max="4613" width="5.28515625" style="1" customWidth="1"/>
    <col min="4614" max="4614" width="44.7109375" style="1" customWidth="1"/>
    <col min="4615" max="4615" width="15.85546875" style="1" bestFit="1" customWidth="1"/>
    <col min="4616" max="4616" width="17.28515625" style="1" customWidth="1"/>
    <col min="4617" max="4617" width="16.7109375" style="1" customWidth="1"/>
    <col min="4618" max="4618" width="11.42578125" style="1"/>
    <col min="4619" max="4619" width="16.28515625" style="1" bestFit="1" customWidth="1"/>
    <col min="4620" max="4620" width="21.7109375" style="1" bestFit="1" customWidth="1"/>
    <col min="4621" max="4865" width="11.42578125" style="1"/>
    <col min="4866" max="4867" width="4.28515625" style="1" customWidth="1"/>
    <col min="4868" max="4868" width="5.5703125" style="1" customWidth="1"/>
    <col min="4869" max="4869" width="5.28515625" style="1" customWidth="1"/>
    <col min="4870" max="4870" width="44.7109375" style="1" customWidth="1"/>
    <col min="4871" max="4871" width="15.85546875" style="1" bestFit="1" customWidth="1"/>
    <col min="4872" max="4872" width="17.28515625" style="1" customWidth="1"/>
    <col min="4873" max="4873" width="16.7109375" style="1" customWidth="1"/>
    <col min="4874" max="4874" width="11.42578125" style="1"/>
    <col min="4875" max="4875" width="16.28515625" style="1" bestFit="1" customWidth="1"/>
    <col min="4876" max="4876" width="21.7109375" style="1" bestFit="1" customWidth="1"/>
    <col min="4877" max="5121" width="11.42578125" style="1"/>
    <col min="5122" max="5123" width="4.28515625" style="1" customWidth="1"/>
    <col min="5124" max="5124" width="5.5703125" style="1" customWidth="1"/>
    <col min="5125" max="5125" width="5.28515625" style="1" customWidth="1"/>
    <col min="5126" max="5126" width="44.7109375" style="1" customWidth="1"/>
    <col min="5127" max="5127" width="15.85546875" style="1" bestFit="1" customWidth="1"/>
    <col min="5128" max="5128" width="17.28515625" style="1" customWidth="1"/>
    <col min="5129" max="5129" width="16.7109375" style="1" customWidth="1"/>
    <col min="5130" max="5130" width="11.42578125" style="1"/>
    <col min="5131" max="5131" width="16.28515625" style="1" bestFit="1" customWidth="1"/>
    <col min="5132" max="5132" width="21.7109375" style="1" bestFit="1" customWidth="1"/>
    <col min="5133" max="5377" width="11.42578125" style="1"/>
    <col min="5378" max="5379" width="4.28515625" style="1" customWidth="1"/>
    <col min="5380" max="5380" width="5.5703125" style="1" customWidth="1"/>
    <col min="5381" max="5381" width="5.28515625" style="1" customWidth="1"/>
    <col min="5382" max="5382" width="44.7109375" style="1" customWidth="1"/>
    <col min="5383" max="5383" width="15.85546875" style="1" bestFit="1" customWidth="1"/>
    <col min="5384" max="5384" width="17.28515625" style="1" customWidth="1"/>
    <col min="5385" max="5385" width="16.7109375" style="1" customWidth="1"/>
    <col min="5386" max="5386" width="11.42578125" style="1"/>
    <col min="5387" max="5387" width="16.28515625" style="1" bestFit="1" customWidth="1"/>
    <col min="5388" max="5388" width="21.7109375" style="1" bestFit="1" customWidth="1"/>
    <col min="5389" max="5633" width="11.42578125" style="1"/>
    <col min="5634" max="5635" width="4.28515625" style="1" customWidth="1"/>
    <col min="5636" max="5636" width="5.5703125" style="1" customWidth="1"/>
    <col min="5637" max="5637" width="5.28515625" style="1" customWidth="1"/>
    <col min="5638" max="5638" width="44.7109375" style="1" customWidth="1"/>
    <col min="5639" max="5639" width="15.85546875" style="1" bestFit="1" customWidth="1"/>
    <col min="5640" max="5640" width="17.28515625" style="1" customWidth="1"/>
    <col min="5641" max="5641" width="16.7109375" style="1" customWidth="1"/>
    <col min="5642" max="5642" width="11.42578125" style="1"/>
    <col min="5643" max="5643" width="16.28515625" style="1" bestFit="1" customWidth="1"/>
    <col min="5644" max="5644" width="21.7109375" style="1" bestFit="1" customWidth="1"/>
    <col min="5645" max="5889" width="11.42578125" style="1"/>
    <col min="5890" max="5891" width="4.28515625" style="1" customWidth="1"/>
    <col min="5892" max="5892" width="5.5703125" style="1" customWidth="1"/>
    <col min="5893" max="5893" width="5.28515625" style="1" customWidth="1"/>
    <col min="5894" max="5894" width="44.7109375" style="1" customWidth="1"/>
    <col min="5895" max="5895" width="15.85546875" style="1" bestFit="1" customWidth="1"/>
    <col min="5896" max="5896" width="17.28515625" style="1" customWidth="1"/>
    <col min="5897" max="5897" width="16.7109375" style="1" customWidth="1"/>
    <col min="5898" max="5898" width="11.42578125" style="1"/>
    <col min="5899" max="5899" width="16.28515625" style="1" bestFit="1" customWidth="1"/>
    <col min="5900" max="5900" width="21.7109375" style="1" bestFit="1" customWidth="1"/>
    <col min="5901" max="6145" width="11.42578125" style="1"/>
    <col min="6146" max="6147" width="4.28515625" style="1" customWidth="1"/>
    <col min="6148" max="6148" width="5.5703125" style="1" customWidth="1"/>
    <col min="6149" max="6149" width="5.28515625" style="1" customWidth="1"/>
    <col min="6150" max="6150" width="44.7109375" style="1" customWidth="1"/>
    <col min="6151" max="6151" width="15.85546875" style="1" bestFit="1" customWidth="1"/>
    <col min="6152" max="6152" width="17.28515625" style="1" customWidth="1"/>
    <col min="6153" max="6153" width="16.7109375" style="1" customWidth="1"/>
    <col min="6154" max="6154" width="11.42578125" style="1"/>
    <col min="6155" max="6155" width="16.28515625" style="1" bestFit="1" customWidth="1"/>
    <col min="6156" max="6156" width="21.7109375" style="1" bestFit="1" customWidth="1"/>
    <col min="6157" max="6401" width="11.42578125" style="1"/>
    <col min="6402" max="6403" width="4.28515625" style="1" customWidth="1"/>
    <col min="6404" max="6404" width="5.5703125" style="1" customWidth="1"/>
    <col min="6405" max="6405" width="5.28515625" style="1" customWidth="1"/>
    <col min="6406" max="6406" width="44.7109375" style="1" customWidth="1"/>
    <col min="6407" max="6407" width="15.85546875" style="1" bestFit="1" customWidth="1"/>
    <col min="6408" max="6408" width="17.28515625" style="1" customWidth="1"/>
    <col min="6409" max="6409" width="16.7109375" style="1" customWidth="1"/>
    <col min="6410" max="6410" width="11.42578125" style="1"/>
    <col min="6411" max="6411" width="16.28515625" style="1" bestFit="1" customWidth="1"/>
    <col min="6412" max="6412" width="21.7109375" style="1" bestFit="1" customWidth="1"/>
    <col min="6413" max="6657" width="11.42578125" style="1"/>
    <col min="6658" max="6659" width="4.28515625" style="1" customWidth="1"/>
    <col min="6660" max="6660" width="5.5703125" style="1" customWidth="1"/>
    <col min="6661" max="6661" width="5.28515625" style="1" customWidth="1"/>
    <col min="6662" max="6662" width="44.7109375" style="1" customWidth="1"/>
    <col min="6663" max="6663" width="15.85546875" style="1" bestFit="1" customWidth="1"/>
    <col min="6664" max="6664" width="17.28515625" style="1" customWidth="1"/>
    <col min="6665" max="6665" width="16.7109375" style="1" customWidth="1"/>
    <col min="6666" max="6666" width="11.42578125" style="1"/>
    <col min="6667" max="6667" width="16.28515625" style="1" bestFit="1" customWidth="1"/>
    <col min="6668" max="6668" width="21.7109375" style="1" bestFit="1" customWidth="1"/>
    <col min="6669" max="6913" width="11.42578125" style="1"/>
    <col min="6914" max="6915" width="4.28515625" style="1" customWidth="1"/>
    <col min="6916" max="6916" width="5.5703125" style="1" customWidth="1"/>
    <col min="6917" max="6917" width="5.28515625" style="1" customWidth="1"/>
    <col min="6918" max="6918" width="44.7109375" style="1" customWidth="1"/>
    <col min="6919" max="6919" width="15.85546875" style="1" bestFit="1" customWidth="1"/>
    <col min="6920" max="6920" width="17.28515625" style="1" customWidth="1"/>
    <col min="6921" max="6921" width="16.7109375" style="1" customWidth="1"/>
    <col min="6922" max="6922" width="11.42578125" style="1"/>
    <col min="6923" max="6923" width="16.28515625" style="1" bestFit="1" customWidth="1"/>
    <col min="6924" max="6924" width="21.7109375" style="1" bestFit="1" customWidth="1"/>
    <col min="6925" max="7169" width="11.42578125" style="1"/>
    <col min="7170" max="7171" width="4.28515625" style="1" customWidth="1"/>
    <col min="7172" max="7172" width="5.5703125" style="1" customWidth="1"/>
    <col min="7173" max="7173" width="5.28515625" style="1" customWidth="1"/>
    <col min="7174" max="7174" width="44.7109375" style="1" customWidth="1"/>
    <col min="7175" max="7175" width="15.85546875" style="1" bestFit="1" customWidth="1"/>
    <col min="7176" max="7176" width="17.28515625" style="1" customWidth="1"/>
    <col min="7177" max="7177" width="16.7109375" style="1" customWidth="1"/>
    <col min="7178" max="7178" width="11.42578125" style="1"/>
    <col min="7179" max="7179" width="16.28515625" style="1" bestFit="1" customWidth="1"/>
    <col min="7180" max="7180" width="21.7109375" style="1" bestFit="1" customWidth="1"/>
    <col min="7181" max="7425" width="11.42578125" style="1"/>
    <col min="7426" max="7427" width="4.28515625" style="1" customWidth="1"/>
    <col min="7428" max="7428" width="5.5703125" style="1" customWidth="1"/>
    <col min="7429" max="7429" width="5.28515625" style="1" customWidth="1"/>
    <col min="7430" max="7430" width="44.7109375" style="1" customWidth="1"/>
    <col min="7431" max="7431" width="15.85546875" style="1" bestFit="1" customWidth="1"/>
    <col min="7432" max="7432" width="17.28515625" style="1" customWidth="1"/>
    <col min="7433" max="7433" width="16.7109375" style="1" customWidth="1"/>
    <col min="7434" max="7434" width="11.42578125" style="1"/>
    <col min="7435" max="7435" width="16.28515625" style="1" bestFit="1" customWidth="1"/>
    <col min="7436" max="7436" width="21.7109375" style="1" bestFit="1" customWidth="1"/>
    <col min="7437" max="7681" width="11.42578125" style="1"/>
    <col min="7682" max="7683" width="4.28515625" style="1" customWidth="1"/>
    <col min="7684" max="7684" width="5.5703125" style="1" customWidth="1"/>
    <col min="7685" max="7685" width="5.28515625" style="1" customWidth="1"/>
    <col min="7686" max="7686" width="44.7109375" style="1" customWidth="1"/>
    <col min="7687" max="7687" width="15.85546875" style="1" bestFit="1" customWidth="1"/>
    <col min="7688" max="7688" width="17.28515625" style="1" customWidth="1"/>
    <col min="7689" max="7689" width="16.7109375" style="1" customWidth="1"/>
    <col min="7690" max="7690" width="11.42578125" style="1"/>
    <col min="7691" max="7691" width="16.28515625" style="1" bestFit="1" customWidth="1"/>
    <col min="7692" max="7692" width="21.7109375" style="1" bestFit="1" customWidth="1"/>
    <col min="7693" max="7937" width="11.42578125" style="1"/>
    <col min="7938" max="7939" width="4.28515625" style="1" customWidth="1"/>
    <col min="7940" max="7940" width="5.5703125" style="1" customWidth="1"/>
    <col min="7941" max="7941" width="5.28515625" style="1" customWidth="1"/>
    <col min="7942" max="7942" width="44.7109375" style="1" customWidth="1"/>
    <col min="7943" max="7943" width="15.85546875" style="1" bestFit="1" customWidth="1"/>
    <col min="7944" max="7944" width="17.28515625" style="1" customWidth="1"/>
    <col min="7945" max="7945" width="16.7109375" style="1" customWidth="1"/>
    <col min="7946" max="7946" width="11.42578125" style="1"/>
    <col min="7947" max="7947" width="16.28515625" style="1" bestFit="1" customWidth="1"/>
    <col min="7948" max="7948" width="21.7109375" style="1" bestFit="1" customWidth="1"/>
    <col min="7949" max="8193" width="11.42578125" style="1"/>
    <col min="8194" max="8195" width="4.28515625" style="1" customWidth="1"/>
    <col min="8196" max="8196" width="5.5703125" style="1" customWidth="1"/>
    <col min="8197" max="8197" width="5.28515625" style="1" customWidth="1"/>
    <col min="8198" max="8198" width="44.7109375" style="1" customWidth="1"/>
    <col min="8199" max="8199" width="15.85546875" style="1" bestFit="1" customWidth="1"/>
    <col min="8200" max="8200" width="17.28515625" style="1" customWidth="1"/>
    <col min="8201" max="8201" width="16.7109375" style="1" customWidth="1"/>
    <col min="8202" max="8202" width="11.42578125" style="1"/>
    <col min="8203" max="8203" width="16.28515625" style="1" bestFit="1" customWidth="1"/>
    <col min="8204" max="8204" width="21.7109375" style="1" bestFit="1" customWidth="1"/>
    <col min="8205" max="8449" width="11.42578125" style="1"/>
    <col min="8450" max="8451" width="4.28515625" style="1" customWidth="1"/>
    <col min="8452" max="8452" width="5.5703125" style="1" customWidth="1"/>
    <col min="8453" max="8453" width="5.28515625" style="1" customWidth="1"/>
    <col min="8454" max="8454" width="44.7109375" style="1" customWidth="1"/>
    <col min="8455" max="8455" width="15.85546875" style="1" bestFit="1" customWidth="1"/>
    <col min="8456" max="8456" width="17.28515625" style="1" customWidth="1"/>
    <col min="8457" max="8457" width="16.7109375" style="1" customWidth="1"/>
    <col min="8458" max="8458" width="11.42578125" style="1"/>
    <col min="8459" max="8459" width="16.28515625" style="1" bestFit="1" customWidth="1"/>
    <col min="8460" max="8460" width="21.7109375" style="1" bestFit="1" customWidth="1"/>
    <col min="8461" max="8705" width="11.42578125" style="1"/>
    <col min="8706" max="8707" width="4.28515625" style="1" customWidth="1"/>
    <col min="8708" max="8708" width="5.5703125" style="1" customWidth="1"/>
    <col min="8709" max="8709" width="5.28515625" style="1" customWidth="1"/>
    <col min="8710" max="8710" width="44.7109375" style="1" customWidth="1"/>
    <col min="8711" max="8711" width="15.85546875" style="1" bestFit="1" customWidth="1"/>
    <col min="8712" max="8712" width="17.28515625" style="1" customWidth="1"/>
    <col min="8713" max="8713" width="16.7109375" style="1" customWidth="1"/>
    <col min="8714" max="8714" width="11.42578125" style="1"/>
    <col min="8715" max="8715" width="16.28515625" style="1" bestFit="1" customWidth="1"/>
    <col min="8716" max="8716" width="21.7109375" style="1" bestFit="1" customWidth="1"/>
    <col min="8717" max="8961" width="11.42578125" style="1"/>
    <col min="8962" max="8963" width="4.28515625" style="1" customWidth="1"/>
    <col min="8964" max="8964" width="5.5703125" style="1" customWidth="1"/>
    <col min="8965" max="8965" width="5.28515625" style="1" customWidth="1"/>
    <col min="8966" max="8966" width="44.7109375" style="1" customWidth="1"/>
    <col min="8967" max="8967" width="15.85546875" style="1" bestFit="1" customWidth="1"/>
    <col min="8968" max="8968" width="17.28515625" style="1" customWidth="1"/>
    <col min="8969" max="8969" width="16.7109375" style="1" customWidth="1"/>
    <col min="8970" max="8970" width="11.42578125" style="1"/>
    <col min="8971" max="8971" width="16.28515625" style="1" bestFit="1" customWidth="1"/>
    <col min="8972" max="8972" width="21.7109375" style="1" bestFit="1" customWidth="1"/>
    <col min="8973" max="9217" width="11.42578125" style="1"/>
    <col min="9218" max="9219" width="4.28515625" style="1" customWidth="1"/>
    <col min="9220" max="9220" width="5.5703125" style="1" customWidth="1"/>
    <col min="9221" max="9221" width="5.28515625" style="1" customWidth="1"/>
    <col min="9222" max="9222" width="44.7109375" style="1" customWidth="1"/>
    <col min="9223" max="9223" width="15.85546875" style="1" bestFit="1" customWidth="1"/>
    <col min="9224" max="9224" width="17.28515625" style="1" customWidth="1"/>
    <col min="9225" max="9225" width="16.7109375" style="1" customWidth="1"/>
    <col min="9226" max="9226" width="11.42578125" style="1"/>
    <col min="9227" max="9227" width="16.28515625" style="1" bestFit="1" customWidth="1"/>
    <col min="9228" max="9228" width="21.7109375" style="1" bestFit="1" customWidth="1"/>
    <col min="9229" max="9473" width="11.42578125" style="1"/>
    <col min="9474" max="9475" width="4.28515625" style="1" customWidth="1"/>
    <col min="9476" max="9476" width="5.5703125" style="1" customWidth="1"/>
    <col min="9477" max="9477" width="5.28515625" style="1" customWidth="1"/>
    <col min="9478" max="9478" width="44.7109375" style="1" customWidth="1"/>
    <col min="9479" max="9479" width="15.85546875" style="1" bestFit="1" customWidth="1"/>
    <col min="9480" max="9480" width="17.28515625" style="1" customWidth="1"/>
    <col min="9481" max="9481" width="16.7109375" style="1" customWidth="1"/>
    <col min="9482" max="9482" width="11.42578125" style="1"/>
    <col min="9483" max="9483" width="16.28515625" style="1" bestFit="1" customWidth="1"/>
    <col min="9484" max="9484" width="21.7109375" style="1" bestFit="1" customWidth="1"/>
    <col min="9485" max="9729" width="11.42578125" style="1"/>
    <col min="9730" max="9731" width="4.28515625" style="1" customWidth="1"/>
    <col min="9732" max="9732" width="5.5703125" style="1" customWidth="1"/>
    <col min="9733" max="9733" width="5.28515625" style="1" customWidth="1"/>
    <col min="9734" max="9734" width="44.7109375" style="1" customWidth="1"/>
    <col min="9735" max="9735" width="15.85546875" style="1" bestFit="1" customWidth="1"/>
    <col min="9736" max="9736" width="17.28515625" style="1" customWidth="1"/>
    <col min="9737" max="9737" width="16.7109375" style="1" customWidth="1"/>
    <col min="9738" max="9738" width="11.42578125" style="1"/>
    <col min="9739" max="9739" width="16.28515625" style="1" bestFit="1" customWidth="1"/>
    <col min="9740" max="9740" width="21.7109375" style="1" bestFit="1" customWidth="1"/>
    <col min="9741" max="9985" width="11.42578125" style="1"/>
    <col min="9986" max="9987" width="4.28515625" style="1" customWidth="1"/>
    <col min="9988" max="9988" width="5.5703125" style="1" customWidth="1"/>
    <col min="9989" max="9989" width="5.28515625" style="1" customWidth="1"/>
    <col min="9990" max="9990" width="44.7109375" style="1" customWidth="1"/>
    <col min="9991" max="9991" width="15.85546875" style="1" bestFit="1" customWidth="1"/>
    <col min="9992" max="9992" width="17.28515625" style="1" customWidth="1"/>
    <col min="9993" max="9993" width="16.7109375" style="1" customWidth="1"/>
    <col min="9994" max="9994" width="11.42578125" style="1"/>
    <col min="9995" max="9995" width="16.28515625" style="1" bestFit="1" customWidth="1"/>
    <col min="9996" max="9996" width="21.7109375" style="1" bestFit="1" customWidth="1"/>
    <col min="9997" max="10241" width="11.42578125" style="1"/>
    <col min="10242" max="10243" width="4.28515625" style="1" customWidth="1"/>
    <col min="10244" max="10244" width="5.5703125" style="1" customWidth="1"/>
    <col min="10245" max="10245" width="5.28515625" style="1" customWidth="1"/>
    <col min="10246" max="10246" width="44.7109375" style="1" customWidth="1"/>
    <col min="10247" max="10247" width="15.85546875" style="1" bestFit="1" customWidth="1"/>
    <col min="10248" max="10248" width="17.28515625" style="1" customWidth="1"/>
    <col min="10249" max="10249" width="16.7109375" style="1" customWidth="1"/>
    <col min="10250" max="10250" width="11.42578125" style="1"/>
    <col min="10251" max="10251" width="16.28515625" style="1" bestFit="1" customWidth="1"/>
    <col min="10252" max="10252" width="21.7109375" style="1" bestFit="1" customWidth="1"/>
    <col min="10253" max="10497" width="11.42578125" style="1"/>
    <col min="10498" max="10499" width="4.28515625" style="1" customWidth="1"/>
    <col min="10500" max="10500" width="5.5703125" style="1" customWidth="1"/>
    <col min="10501" max="10501" width="5.28515625" style="1" customWidth="1"/>
    <col min="10502" max="10502" width="44.7109375" style="1" customWidth="1"/>
    <col min="10503" max="10503" width="15.85546875" style="1" bestFit="1" customWidth="1"/>
    <col min="10504" max="10504" width="17.28515625" style="1" customWidth="1"/>
    <col min="10505" max="10505" width="16.7109375" style="1" customWidth="1"/>
    <col min="10506" max="10506" width="11.42578125" style="1"/>
    <col min="10507" max="10507" width="16.28515625" style="1" bestFit="1" customWidth="1"/>
    <col min="10508" max="10508" width="21.7109375" style="1" bestFit="1" customWidth="1"/>
    <col min="10509" max="10753" width="11.42578125" style="1"/>
    <col min="10754" max="10755" width="4.28515625" style="1" customWidth="1"/>
    <col min="10756" max="10756" width="5.5703125" style="1" customWidth="1"/>
    <col min="10757" max="10757" width="5.28515625" style="1" customWidth="1"/>
    <col min="10758" max="10758" width="44.7109375" style="1" customWidth="1"/>
    <col min="10759" max="10759" width="15.85546875" style="1" bestFit="1" customWidth="1"/>
    <col min="10760" max="10760" width="17.28515625" style="1" customWidth="1"/>
    <col min="10761" max="10761" width="16.7109375" style="1" customWidth="1"/>
    <col min="10762" max="10762" width="11.42578125" style="1"/>
    <col min="10763" max="10763" width="16.28515625" style="1" bestFit="1" customWidth="1"/>
    <col min="10764" max="10764" width="21.7109375" style="1" bestFit="1" customWidth="1"/>
    <col min="10765" max="11009" width="11.42578125" style="1"/>
    <col min="11010" max="11011" width="4.28515625" style="1" customWidth="1"/>
    <col min="11012" max="11012" width="5.5703125" style="1" customWidth="1"/>
    <col min="11013" max="11013" width="5.28515625" style="1" customWidth="1"/>
    <col min="11014" max="11014" width="44.7109375" style="1" customWidth="1"/>
    <col min="11015" max="11015" width="15.85546875" style="1" bestFit="1" customWidth="1"/>
    <col min="11016" max="11016" width="17.28515625" style="1" customWidth="1"/>
    <col min="11017" max="11017" width="16.7109375" style="1" customWidth="1"/>
    <col min="11018" max="11018" width="11.42578125" style="1"/>
    <col min="11019" max="11019" width="16.28515625" style="1" bestFit="1" customWidth="1"/>
    <col min="11020" max="11020" width="21.7109375" style="1" bestFit="1" customWidth="1"/>
    <col min="11021" max="11265" width="11.42578125" style="1"/>
    <col min="11266" max="11267" width="4.28515625" style="1" customWidth="1"/>
    <col min="11268" max="11268" width="5.5703125" style="1" customWidth="1"/>
    <col min="11269" max="11269" width="5.28515625" style="1" customWidth="1"/>
    <col min="11270" max="11270" width="44.7109375" style="1" customWidth="1"/>
    <col min="11271" max="11271" width="15.85546875" style="1" bestFit="1" customWidth="1"/>
    <col min="11272" max="11272" width="17.28515625" style="1" customWidth="1"/>
    <col min="11273" max="11273" width="16.7109375" style="1" customWidth="1"/>
    <col min="11274" max="11274" width="11.42578125" style="1"/>
    <col min="11275" max="11275" width="16.28515625" style="1" bestFit="1" customWidth="1"/>
    <col min="11276" max="11276" width="21.7109375" style="1" bestFit="1" customWidth="1"/>
    <col min="11277" max="11521" width="11.42578125" style="1"/>
    <col min="11522" max="11523" width="4.28515625" style="1" customWidth="1"/>
    <col min="11524" max="11524" width="5.5703125" style="1" customWidth="1"/>
    <col min="11525" max="11525" width="5.28515625" style="1" customWidth="1"/>
    <col min="11526" max="11526" width="44.7109375" style="1" customWidth="1"/>
    <col min="11527" max="11527" width="15.85546875" style="1" bestFit="1" customWidth="1"/>
    <col min="11528" max="11528" width="17.28515625" style="1" customWidth="1"/>
    <col min="11529" max="11529" width="16.7109375" style="1" customWidth="1"/>
    <col min="11530" max="11530" width="11.42578125" style="1"/>
    <col min="11531" max="11531" width="16.28515625" style="1" bestFit="1" customWidth="1"/>
    <col min="11532" max="11532" width="21.7109375" style="1" bestFit="1" customWidth="1"/>
    <col min="11533" max="11777" width="11.42578125" style="1"/>
    <col min="11778" max="11779" width="4.28515625" style="1" customWidth="1"/>
    <col min="11780" max="11780" width="5.5703125" style="1" customWidth="1"/>
    <col min="11781" max="11781" width="5.28515625" style="1" customWidth="1"/>
    <col min="11782" max="11782" width="44.7109375" style="1" customWidth="1"/>
    <col min="11783" max="11783" width="15.85546875" style="1" bestFit="1" customWidth="1"/>
    <col min="11784" max="11784" width="17.28515625" style="1" customWidth="1"/>
    <col min="11785" max="11785" width="16.7109375" style="1" customWidth="1"/>
    <col min="11786" max="11786" width="11.42578125" style="1"/>
    <col min="11787" max="11787" width="16.28515625" style="1" bestFit="1" customWidth="1"/>
    <col min="11788" max="11788" width="21.7109375" style="1" bestFit="1" customWidth="1"/>
    <col min="11789" max="12033" width="11.42578125" style="1"/>
    <col min="12034" max="12035" width="4.28515625" style="1" customWidth="1"/>
    <col min="12036" max="12036" width="5.5703125" style="1" customWidth="1"/>
    <col min="12037" max="12037" width="5.28515625" style="1" customWidth="1"/>
    <col min="12038" max="12038" width="44.7109375" style="1" customWidth="1"/>
    <col min="12039" max="12039" width="15.85546875" style="1" bestFit="1" customWidth="1"/>
    <col min="12040" max="12040" width="17.28515625" style="1" customWidth="1"/>
    <col min="12041" max="12041" width="16.7109375" style="1" customWidth="1"/>
    <col min="12042" max="12042" width="11.42578125" style="1"/>
    <col min="12043" max="12043" width="16.28515625" style="1" bestFit="1" customWidth="1"/>
    <col min="12044" max="12044" width="21.7109375" style="1" bestFit="1" customWidth="1"/>
    <col min="12045" max="12289" width="11.42578125" style="1"/>
    <col min="12290" max="12291" width="4.28515625" style="1" customWidth="1"/>
    <col min="12292" max="12292" width="5.5703125" style="1" customWidth="1"/>
    <col min="12293" max="12293" width="5.28515625" style="1" customWidth="1"/>
    <col min="12294" max="12294" width="44.7109375" style="1" customWidth="1"/>
    <col min="12295" max="12295" width="15.85546875" style="1" bestFit="1" customWidth="1"/>
    <col min="12296" max="12296" width="17.28515625" style="1" customWidth="1"/>
    <col min="12297" max="12297" width="16.7109375" style="1" customWidth="1"/>
    <col min="12298" max="12298" width="11.42578125" style="1"/>
    <col min="12299" max="12299" width="16.28515625" style="1" bestFit="1" customWidth="1"/>
    <col min="12300" max="12300" width="21.7109375" style="1" bestFit="1" customWidth="1"/>
    <col min="12301" max="12545" width="11.42578125" style="1"/>
    <col min="12546" max="12547" width="4.28515625" style="1" customWidth="1"/>
    <col min="12548" max="12548" width="5.5703125" style="1" customWidth="1"/>
    <col min="12549" max="12549" width="5.28515625" style="1" customWidth="1"/>
    <col min="12550" max="12550" width="44.7109375" style="1" customWidth="1"/>
    <col min="12551" max="12551" width="15.85546875" style="1" bestFit="1" customWidth="1"/>
    <col min="12552" max="12552" width="17.28515625" style="1" customWidth="1"/>
    <col min="12553" max="12553" width="16.7109375" style="1" customWidth="1"/>
    <col min="12554" max="12554" width="11.42578125" style="1"/>
    <col min="12555" max="12555" width="16.28515625" style="1" bestFit="1" customWidth="1"/>
    <col min="12556" max="12556" width="21.7109375" style="1" bestFit="1" customWidth="1"/>
    <col min="12557" max="12801" width="11.42578125" style="1"/>
    <col min="12802" max="12803" width="4.28515625" style="1" customWidth="1"/>
    <col min="12804" max="12804" width="5.5703125" style="1" customWidth="1"/>
    <col min="12805" max="12805" width="5.28515625" style="1" customWidth="1"/>
    <col min="12806" max="12806" width="44.7109375" style="1" customWidth="1"/>
    <col min="12807" max="12807" width="15.85546875" style="1" bestFit="1" customWidth="1"/>
    <col min="12808" max="12808" width="17.28515625" style="1" customWidth="1"/>
    <col min="12809" max="12809" width="16.7109375" style="1" customWidth="1"/>
    <col min="12810" max="12810" width="11.42578125" style="1"/>
    <col min="12811" max="12811" width="16.28515625" style="1" bestFit="1" customWidth="1"/>
    <col min="12812" max="12812" width="21.7109375" style="1" bestFit="1" customWidth="1"/>
    <col min="12813" max="13057" width="11.42578125" style="1"/>
    <col min="13058" max="13059" width="4.28515625" style="1" customWidth="1"/>
    <col min="13060" max="13060" width="5.5703125" style="1" customWidth="1"/>
    <col min="13061" max="13061" width="5.28515625" style="1" customWidth="1"/>
    <col min="13062" max="13062" width="44.7109375" style="1" customWidth="1"/>
    <col min="13063" max="13063" width="15.85546875" style="1" bestFit="1" customWidth="1"/>
    <col min="13064" max="13064" width="17.28515625" style="1" customWidth="1"/>
    <col min="13065" max="13065" width="16.7109375" style="1" customWidth="1"/>
    <col min="13066" max="13066" width="11.42578125" style="1"/>
    <col min="13067" max="13067" width="16.28515625" style="1" bestFit="1" customWidth="1"/>
    <col min="13068" max="13068" width="21.7109375" style="1" bestFit="1" customWidth="1"/>
    <col min="13069" max="13313" width="11.42578125" style="1"/>
    <col min="13314" max="13315" width="4.28515625" style="1" customWidth="1"/>
    <col min="13316" max="13316" width="5.5703125" style="1" customWidth="1"/>
    <col min="13317" max="13317" width="5.28515625" style="1" customWidth="1"/>
    <col min="13318" max="13318" width="44.7109375" style="1" customWidth="1"/>
    <col min="13319" max="13319" width="15.85546875" style="1" bestFit="1" customWidth="1"/>
    <col min="13320" max="13320" width="17.28515625" style="1" customWidth="1"/>
    <col min="13321" max="13321" width="16.7109375" style="1" customWidth="1"/>
    <col min="13322" max="13322" width="11.42578125" style="1"/>
    <col min="13323" max="13323" width="16.28515625" style="1" bestFit="1" customWidth="1"/>
    <col min="13324" max="13324" width="21.7109375" style="1" bestFit="1" customWidth="1"/>
    <col min="13325" max="13569" width="11.42578125" style="1"/>
    <col min="13570" max="13571" width="4.28515625" style="1" customWidth="1"/>
    <col min="13572" max="13572" width="5.5703125" style="1" customWidth="1"/>
    <col min="13573" max="13573" width="5.28515625" style="1" customWidth="1"/>
    <col min="13574" max="13574" width="44.7109375" style="1" customWidth="1"/>
    <col min="13575" max="13575" width="15.85546875" style="1" bestFit="1" customWidth="1"/>
    <col min="13576" max="13576" width="17.28515625" style="1" customWidth="1"/>
    <col min="13577" max="13577" width="16.7109375" style="1" customWidth="1"/>
    <col min="13578" max="13578" width="11.42578125" style="1"/>
    <col min="13579" max="13579" width="16.28515625" style="1" bestFit="1" customWidth="1"/>
    <col min="13580" max="13580" width="21.7109375" style="1" bestFit="1" customWidth="1"/>
    <col min="13581" max="13825" width="11.42578125" style="1"/>
    <col min="13826" max="13827" width="4.28515625" style="1" customWidth="1"/>
    <col min="13828" max="13828" width="5.5703125" style="1" customWidth="1"/>
    <col min="13829" max="13829" width="5.28515625" style="1" customWidth="1"/>
    <col min="13830" max="13830" width="44.7109375" style="1" customWidth="1"/>
    <col min="13831" max="13831" width="15.85546875" style="1" bestFit="1" customWidth="1"/>
    <col min="13832" max="13832" width="17.28515625" style="1" customWidth="1"/>
    <col min="13833" max="13833" width="16.7109375" style="1" customWidth="1"/>
    <col min="13834" max="13834" width="11.42578125" style="1"/>
    <col min="13835" max="13835" width="16.28515625" style="1" bestFit="1" customWidth="1"/>
    <col min="13836" max="13836" width="21.7109375" style="1" bestFit="1" customWidth="1"/>
    <col min="13837" max="14081" width="11.42578125" style="1"/>
    <col min="14082" max="14083" width="4.28515625" style="1" customWidth="1"/>
    <col min="14084" max="14084" width="5.5703125" style="1" customWidth="1"/>
    <col min="14085" max="14085" width="5.28515625" style="1" customWidth="1"/>
    <col min="14086" max="14086" width="44.7109375" style="1" customWidth="1"/>
    <col min="14087" max="14087" width="15.85546875" style="1" bestFit="1" customWidth="1"/>
    <col min="14088" max="14088" width="17.28515625" style="1" customWidth="1"/>
    <col min="14089" max="14089" width="16.7109375" style="1" customWidth="1"/>
    <col min="14090" max="14090" width="11.42578125" style="1"/>
    <col min="14091" max="14091" width="16.28515625" style="1" bestFit="1" customWidth="1"/>
    <col min="14092" max="14092" width="21.7109375" style="1" bestFit="1" customWidth="1"/>
    <col min="14093" max="14337" width="11.42578125" style="1"/>
    <col min="14338" max="14339" width="4.28515625" style="1" customWidth="1"/>
    <col min="14340" max="14340" width="5.5703125" style="1" customWidth="1"/>
    <col min="14341" max="14341" width="5.28515625" style="1" customWidth="1"/>
    <col min="14342" max="14342" width="44.7109375" style="1" customWidth="1"/>
    <col min="14343" max="14343" width="15.85546875" style="1" bestFit="1" customWidth="1"/>
    <col min="14344" max="14344" width="17.28515625" style="1" customWidth="1"/>
    <col min="14345" max="14345" width="16.7109375" style="1" customWidth="1"/>
    <col min="14346" max="14346" width="11.42578125" style="1"/>
    <col min="14347" max="14347" width="16.28515625" style="1" bestFit="1" customWidth="1"/>
    <col min="14348" max="14348" width="21.7109375" style="1" bestFit="1" customWidth="1"/>
    <col min="14349" max="14593" width="11.42578125" style="1"/>
    <col min="14594" max="14595" width="4.28515625" style="1" customWidth="1"/>
    <col min="14596" max="14596" width="5.5703125" style="1" customWidth="1"/>
    <col min="14597" max="14597" width="5.28515625" style="1" customWidth="1"/>
    <col min="14598" max="14598" width="44.7109375" style="1" customWidth="1"/>
    <col min="14599" max="14599" width="15.85546875" style="1" bestFit="1" customWidth="1"/>
    <col min="14600" max="14600" width="17.28515625" style="1" customWidth="1"/>
    <col min="14601" max="14601" width="16.7109375" style="1" customWidth="1"/>
    <col min="14602" max="14602" width="11.42578125" style="1"/>
    <col min="14603" max="14603" width="16.28515625" style="1" bestFit="1" customWidth="1"/>
    <col min="14604" max="14604" width="21.7109375" style="1" bestFit="1" customWidth="1"/>
    <col min="14605" max="14849" width="11.42578125" style="1"/>
    <col min="14850" max="14851" width="4.28515625" style="1" customWidth="1"/>
    <col min="14852" max="14852" width="5.5703125" style="1" customWidth="1"/>
    <col min="14853" max="14853" width="5.28515625" style="1" customWidth="1"/>
    <col min="14854" max="14854" width="44.7109375" style="1" customWidth="1"/>
    <col min="14855" max="14855" width="15.85546875" style="1" bestFit="1" customWidth="1"/>
    <col min="14856" max="14856" width="17.28515625" style="1" customWidth="1"/>
    <col min="14857" max="14857" width="16.7109375" style="1" customWidth="1"/>
    <col min="14858" max="14858" width="11.42578125" style="1"/>
    <col min="14859" max="14859" width="16.28515625" style="1" bestFit="1" customWidth="1"/>
    <col min="14860" max="14860" width="21.7109375" style="1" bestFit="1" customWidth="1"/>
    <col min="14861" max="15105" width="11.42578125" style="1"/>
    <col min="15106" max="15107" width="4.28515625" style="1" customWidth="1"/>
    <col min="15108" max="15108" width="5.5703125" style="1" customWidth="1"/>
    <col min="15109" max="15109" width="5.28515625" style="1" customWidth="1"/>
    <col min="15110" max="15110" width="44.7109375" style="1" customWidth="1"/>
    <col min="15111" max="15111" width="15.85546875" style="1" bestFit="1" customWidth="1"/>
    <col min="15112" max="15112" width="17.28515625" style="1" customWidth="1"/>
    <col min="15113" max="15113" width="16.7109375" style="1" customWidth="1"/>
    <col min="15114" max="15114" width="11.42578125" style="1"/>
    <col min="15115" max="15115" width="16.28515625" style="1" bestFit="1" customWidth="1"/>
    <col min="15116" max="15116" width="21.7109375" style="1" bestFit="1" customWidth="1"/>
    <col min="15117" max="15361" width="11.42578125" style="1"/>
    <col min="15362" max="15363" width="4.28515625" style="1" customWidth="1"/>
    <col min="15364" max="15364" width="5.5703125" style="1" customWidth="1"/>
    <col min="15365" max="15365" width="5.28515625" style="1" customWidth="1"/>
    <col min="15366" max="15366" width="44.7109375" style="1" customWidth="1"/>
    <col min="15367" max="15367" width="15.85546875" style="1" bestFit="1" customWidth="1"/>
    <col min="15368" max="15368" width="17.28515625" style="1" customWidth="1"/>
    <col min="15369" max="15369" width="16.7109375" style="1" customWidth="1"/>
    <col min="15370" max="15370" width="11.42578125" style="1"/>
    <col min="15371" max="15371" width="16.28515625" style="1" bestFit="1" customWidth="1"/>
    <col min="15372" max="15372" width="21.7109375" style="1" bestFit="1" customWidth="1"/>
    <col min="15373" max="15617" width="11.42578125" style="1"/>
    <col min="15618" max="15619" width="4.28515625" style="1" customWidth="1"/>
    <col min="15620" max="15620" width="5.5703125" style="1" customWidth="1"/>
    <col min="15621" max="15621" width="5.28515625" style="1" customWidth="1"/>
    <col min="15622" max="15622" width="44.7109375" style="1" customWidth="1"/>
    <col min="15623" max="15623" width="15.85546875" style="1" bestFit="1" customWidth="1"/>
    <col min="15624" max="15624" width="17.28515625" style="1" customWidth="1"/>
    <col min="15625" max="15625" width="16.7109375" style="1" customWidth="1"/>
    <col min="15626" max="15626" width="11.42578125" style="1"/>
    <col min="15627" max="15627" width="16.28515625" style="1" bestFit="1" customWidth="1"/>
    <col min="15628" max="15628" width="21.7109375" style="1" bestFit="1" customWidth="1"/>
    <col min="15629" max="15873" width="11.42578125" style="1"/>
    <col min="15874" max="15875" width="4.28515625" style="1" customWidth="1"/>
    <col min="15876" max="15876" width="5.5703125" style="1" customWidth="1"/>
    <col min="15877" max="15877" width="5.28515625" style="1" customWidth="1"/>
    <col min="15878" max="15878" width="44.7109375" style="1" customWidth="1"/>
    <col min="15879" max="15879" width="15.85546875" style="1" bestFit="1" customWidth="1"/>
    <col min="15880" max="15880" width="17.28515625" style="1" customWidth="1"/>
    <col min="15881" max="15881" width="16.7109375" style="1" customWidth="1"/>
    <col min="15882" max="15882" width="11.42578125" style="1"/>
    <col min="15883" max="15883" width="16.28515625" style="1" bestFit="1" customWidth="1"/>
    <col min="15884" max="15884" width="21.7109375" style="1" bestFit="1" customWidth="1"/>
    <col min="15885" max="16129" width="11.42578125" style="1"/>
    <col min="16130" max="16131" width="4.28515625" style="1" customWidth="1"/>
    <col min="16132" max="16132" width="5.5703125" style="1" customWidth="1"/>
    <col min="16133" max="16133" width="5.28515625" style="1" customWidth="1"/>
    <col min="16134" max="16134" width="44.7109375" style="1" customWidth="1"/>
    <col min="16135" max="16135" width="15.85546875" style="1" bestFit="1" customWidth="1"/>
    <col min="16136" max="16136" width="17.28515625" style="1" customWidth="1"/>
    <col min="16137" max="16137" width="16.7109375" style="1" customWidth="1"/>
    <col min="16138" max="16138" width="11.42578125" style="1"/>
    <col min="16139" max="16139" width="16.28515625" style="1" bestFit="1" customWidth="1"/>
    <col min="16140" max="16140" width="21.7109375" style="1" bestFit="1" customWidth="1"/>
    <col min="16141" max="16384" width="11.42578125" style="1"/>
  </cols>
  <sheetData>
    <row r="1" spans="1:9" x14ac:dyDescent="0.2">
      <c r="A1" s="1" t="s">
        <v>54</v>
      </c>
    </row>
    <row r="2" spans="1:9" x14ac:dyDescent="0.2">
      <c r="A2" s="1" t="s">
        <v>55</v>
      </c>
    </row>
    <row r="3" spans="1:9" ht="8.2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</row>
    <row r="4" spans="1:9" ht="22.5" customHeight="1" x14ac:dyDescent="0.2">
      <c r="A4" s="213" t="s">
        <v>67</v>
      </c>
      <c r="B4" s="213"/>
      <c r="C4" s="213"/>
      <c r="D4" s="213"/>
      <c r="E4" s="213"/>
      <c r="F4" s="213"/>
      <c r="G4" s="213"/>
      <c r="H4" s="213"/>
      <c r="I4" s="213"/>
    </row>
    <row r="5" spans="1:9" ht="19.5" customHeight="1" x14ac:dyDescent="0.2">
      <c r="A5" s="213" t="s">
        <v>68</v>
      </c>
      <c r="B5" s="214"/>
      <c r="C5" s="214"/>
      <c r="D5" s="214"/>
      <c r="E5" s="214"/>
      <c r="F5" s="214"/>
      <c r="G5" s="214"/>
      <c r="H5" s="214"/>
      <c r="I5" s="214"/>
    </row>
    <row r="6" spans="1:9" s="126" customFormat="1" ht="15.75" x14ac:dyDescent="0.2">
      <c r="A6" s="213" t="s">
        <v>69</v>
      </c>
      <c r="B6" s="213"/>
      <c r="C6" s="213"/>
      <c r="D6" s="213"/>
      <c r="E6" s="213"/>
      <c r="F6" s="213"/>
      <c r="G6" s="213"/>
      <c r="H6" s="215"/>
      <c r="I6" s="215"/>
    </row>
    <row r="7" spans="1:9" s="126" customFormat="1" ht="15.75" x14ac:dyDescent="0.2">
      <c r="A7" s="216" t="s">
        <v>70</v>
      </c>
      <c r="B7" s="217"/>
      <c r="C7" s="217"/>
      <c r="D7" s="217"/>
      <c r="E7" s="217"/>
      <c r="F7" s="217"/>
      <c r="G7" s="217"/>
      <c r="H7" s="217"/>
      <c r="I7" s="217"/>
    </row>
    <row r="8" spans="1:9" ht="46.5" customHeight="1" x14ac:dyDescent="0.2">
      <c r="A8" s="206" t="s">
        <v>71</v>
      </c>
      <c r="B8" s="206"/>
      <c r="C8" s="206"/>
      <c r="D8" s="206"/>
      <c r="E8" s="207"/>
      <c r="F8" s="179" t="s">
        <v>119</v>
      </c>
      <c r="G8" s="188" t="s">
        <v>120</v>
      </c>
      <c r="H8" s="127" t="s">
        <v>72</v>
      </c>
      <c r="I8" s="127" t="s">
        <v>73</v>
      </c>
    </row>
    <row r="9" spans="1:9" x14ac:dyDescent="0.2">
      <c r="A9" s="208"/>
      <c r="B9" s="208"/>
      <c r="C9" s="208"/>
      <c r="D9" s="208"/>
      <c r="E9" s="209"/>
      <c r="F9" s="128" t="s">
        <v>74</v>
      </c>
      <c r="G9" s="128" t="s">
        <v>74</v>
      </c>
      <c r="H9" s="128" t="s">
        <v>74</v>
      </c>
      <c r="I9" s="128" t="s">
        <v>74</v>
      </c>
    </row>
    <row r="10" spans="1:9" x14ac:dyDescent="0.2">
      <c r="A10" s="210"/>
      <c r="B10" s="210"/>
      <c r="C10" s="210"/>
      <c r="D10" s="210"/>
      <c r="E10" s="211"/>
      <c r="F10" s="129">
        <v>5</v>
      </c>
      <c r="G10" s="129">
        <v>6</v>
      </c>
      <c r="H10" s="129">
        <v>7</v>
      </c>
      <c r="I10" s="129">
        <v>8</v>
      </c>
    </row>
    <row r="11" spans="1:9" x14ac:dyDescent="0.2">
      <c r="A11" s="130" t="s">
        <v>75</v>
      </c>
      <c r="B11" s="131"/>
      <c r="C11" s="131"/>
      <c r="D11" s="131"/>
      <c r="E11" s="132"/>
      <c r="F11" s="133"/>
      <c r="G11" s="133"/>
      <c r="H11" s="133"/>
      <c r="I11" s="133"/>
    </row>
    <row r="12" spans="1:9" x14ac:dyDescent="0.2">
      <c r="A12" s="134">
        <v>6</v>
      </c>
      <c r="B12" s="200" t="s">
        <v>76</v>
      </c>
      <c r="C12" s="201"/>
      <c r="D12" s="201"/>
      <c r="E12" s="202"/>
      <c r="F12" s="135">
        <v>88381.09</v>
      </c>
      <c r="G12" s="135">
        <v>89646.53</v>
      </c>
      <c r="H12" s="135">
        <v>90750</v>
      </c>
      <c r="I12" s="135">
        <v>90890</v>
      </c>
    </row>
    <row r="13" spans="1:9" x14ac:dyDescent="0.2">
      <c r="A13" s="136">
        <v>7</v>
      </c>
      <c r="B13" s="136" t="s">
        <v>77</v>
      </c>
      <c r="C13" s="136"/>
      <c r="D13" s="136"/>
      <c r="E13" s="136"/>
      <c r="F13" s="137">
        <v>0</v>
      </c>
      <c r="G13" s="137">
        <v>0</v>
      </c>
      <c r="H13" s="137">
        <v>0</v>
      </c>
      <c r="I13" s="137">
        <v>0</v>
      </c>
    </row>
    <row r="14" spans="1:9" x14ac:dyDescent="0.2">
      <c r="A14" s="134">
        <v>3</v>
      </c>
      <c r="B14" s="200" t="s">
        <v>78</v>
      </c>
      <c r="C14" s="201"/>
      <c r="D14" s="201"/>
      <c r="E14" s="202"/>
      <c r="F14" s="137">
        <v>85222.27</v>
      </c>
      <c r="G14" s="137">
        <v>90547.68</v>
      </c>
      <c r="H14" s="137">
        <v>85441.09</v>
      </c>
      <c r="I14" s="137">
        <v>85581.09</v>
      </c>
    </row>
    <row r="15" spans="1:9" x14ac:dyDescent="0.2">
      <c r="A15" s="136">
        <v>4</v>
      </c>
      <c r="B15" s="136" t="s">
        <v>79</v>
      </c>
      <c r="C15" s="136"/>
      <c r="D15" s="136"/>
      <c r="E15" s="136"/>
      <c r="F15" s="137">
        <v>8467.73</v>
      </c>
      <c r="G15" s="137">
        <v>9763.18</v>
      </c>
      <c r="H15" s="137">
        <v>5308.91</v>
      </c>
      <c r="I15" s="137">
        <v>5308.91</v>
      </c>
    </row>
    <row r="16" spans="1:9" x14ac:dyDescent="0.2">
      <c r="A16" s="138"/>
      <c r="B16" s="200" t="s">
        <v>80</v>
      </c>
      <c r="C16" s="201"/>
      <c r="D16" s="201"/>
      <c r="E16" s="202"/>
      <c r="F16" s="139">
        <f>F12+F13-F14-F15</f>
        <v>-5308.9100000000071</v>
      </c>
      <c r="G16" s="139">
        <f>G12+G13-G14-G15</f>
        <v>-10664.329999999994</v>
      </c>
      <c r="H16" s="139">
        <f t="shared" ref="H16:I16" si="0">H12+H13-H14-H15</f>
        <v>0</v>
      </c>
      <c r="I16" s="139">
        <f t="shared" si="0"/>
        <v>0</v>
      </c>
    </row>
    <row r="17" spans="1:9" x14ac:dyDescent="0.2">
      <c r="A17" s="140" t="s">
        <v>81</v>
      </c>
      <c r="B17" s="141"/>
      <c r="C17" s="141"/>
      <c r="D17" s="141"/>
      <c r="E17" s="142"/>
      <c r="F17" s="189"/>
      <c r="G17" s="141"/>
      <c r="H17" s="141"/>
      <c r="I17" s="142"/>
    </row>
    <row r="18" spans="1:9" x14ac:dyDescent="0.2">
      <c r="A18" s="143">
        <v>8</v>
      </c>
      <c r="B18" s="143" t="s">
        <v>82</v>
      </c>
      <c r="C18" s="143"/>
      <c r="D18" s="143"/>
      <c r="E18" s="143"/>
      <c r="F18" s="137">
        <v>0</v>
      </c>
      <c r="G18" s="137">
        <v>0</v>
      </c>
      <c r="H18" s="137">
        <v>0</v>
      </c>
      <c r="I18" s="137">
        <v>0</v>
      </c>
    </row>
    <row r="19" spans="1:9" x14ac:dyDescent="0.2">
      <c r="A19" s="136">
        <v>5</v>
      </c>
      <c r="B19" s="136" t="s">
        <v>83</v>
      </c>
      <c r="C19" s="136"/>
      <c r="D19" s="136"/>
      <c r="E19" s="136"/>
      <c r="F19" s="137">
        <v>0</v>
      </c>
      <c r="G19" s="137">
        <v>0</v>
      </c>
      <c r="H19" s="137">
        <v>0</v>
      </c>
      <c r="I19" s="137">
        <v>0</v>
      </c>
    </row>
    <row r="20" spans="1:9" x14ac:dyDescent="0.2">
      <c r="A20" s="136"/>
      <c r="B20" s="136" t="s">
        <v>84</v>
      </c>
      <c r="C20" s="136"/>
      <c r="D20" s="136"/>
      <c r="E20" s="136"/>
      <c r="F20" s="137">
        <v>0</v>
      </c>
      <c r="G20" s="137">
        <v>0</v>
      </c>
      <c r="H20" s="137">
        <v>0</v>
      </c>
      <c r="I20" s="137">
        <v>0</v>
      </c>
    </row>
    <row r="21" spans="1:9" x14ac:dyDescent="0.2">
      <c r="A21" s="144" t="s">
        <v>85</v>
      </c>
      <c r="B21" s="144"/>
      <c r="C21" s="144"/>
      <c r="D21" s="144"/>
      <c r="E21" s="144"/>
      <c r="F21" s="189"/>
      <c r="G21" s="141"/>
      <c r="H21" s="141"/>
      <c r="I21" s="142"/>
    </row>
    <row r="22" spans="1:9" x14ac:dyDescent="0.2">
      <c r="A22" s="136">
        <v>9</v>
      </c>
      <c r="B22" s="200" t="s">
        <v>86</v>
      </c>
      <c r="C22" s="201"/>
      <c r="D22" s="201"/>
      <c r="E22" s="202"/>
      <c r="F22" s="139"/>
      <c r="G22" s="139"/>
      <c r="H22" s="139"/>
      <c r="I22" s="139"/>
    </row>
    <row r="23" spans="1:9" x14ac:dyDescent="0.2">
      <c r="A23" s="136"/>
      <c r="B23" s="200" t="s">
        <v>87</v>
      </c>
      <c r="C23" s="201"/>
      <c r="D23" s="201"/>
      <c r="E23" s="202"/>
      <c r="F23" s="137">
        <v>5308.91</v>
      </c>
      <c r="G23" s="137">
        <v>10664.33</v>
      </c>
      <c r="H23" s="137">
        <v>0</v>
      </c>
      <c r="I23" s="137">
        <v>0</v>
      </c>
    </row>
    <row r="24" spans="1:9" ht="24" customHeight="1" x14ac:dyDescent="0.2">
      <c r="A24" s="136"/>
      <c r="B24" s="203" t="s">
        <v>88</v>
      </c>
      <c r="C24" s="204"/>
      <c r="D24" s="204"/>
      <c r="E24" s="205"/>
      <c r="F24" s="137">
        <v>5308.91</v>
      </c>
      <c r="G24" s="137">
        <v>10664.33</v>
      </c>
      <c r="H24" s="137">
        <v>0</v>
      </c>
      <c r="I24" s="137">
        <v>0</v>
      </c>
    </row>
    <row r="25" spans="1:9" x14ac:dyDescent="0.2">
      <c r="A25" s="134"/>
      <c r="B25" s="145"/>
      <c r="C25" s="145"/>
      <c r="D25" s="145"/>
      <c r="E25" s="145"/>
      <c r="F25" s="190"/>
      <c r="G25" s="145"/>
      <c r="H25" s="145"/>
      <c r="I25" s="146"/>
    </row>
    <row r="26" spans="1:9" x14ac:dyDescent="0.2">
      <c r="A26" s="197" t="s">
        <v>89</v>
      </c>
      <c r="B26" s="198"/>
      <c r="C26" s="198"/>
      <c r="D26" s="198"/>
      <c r="E26" s="199"/>
      <c r="F26" s="137">
        <f>F12+F13+F18</f>
        <v>88381.09</v>
      </c>
      <c r="G26" s="137">
        <f>G12+G13+G18</f>
        <v>89646.53</v>
      </c>
      <c r="H26" s="137">
        <v>90750</v>
      </c>
      <c r="I26" s="137">
        <v>90890</v>
      </c>
    </row>
    <row r="27" spans="1:9" x14ac:dyDescent="0.2">
      <c r="A27" s="197" t="s">
        <v>90</v>
      </c>
      <c r="B27" s="198"/>
      <c r="C27" s="198"/>
      <c r="D27" s="198"/>
      <c r="E27" s="199"/>
      <c r="F27" s="137">
        <f>F14+F15+F19</f>
        <v>93690</v>
      </c>
      <c r="G27" s="137">
        <f>G14+G15+G19</f>
        <v>100310.85999999999</v>
      </c>
      <c r="H27" s="137">
        <v>90750</v>
      </c>
      <c r="I27" s="137">
        <v>90890</v>
      </c>
    </row>
    <row r="28" spans="1:9" x14ac:dyDescent="0.2">
      <c r="A28" s="197" t="s">
        <v>91</v>
      </c>
      <c r="B28" s="198"/>
      <c r="C28" s="198"/>
      <c r="D28" s="198"/>
      <c r="E28" s="199"/>
      <c r="F28" s="137">
        <f>F24</f>
        <v>5308.91</v>
      </c>
      <c r="G28" s="137">
        <f>G24</f>
        <v>10664.33</v>
      </c>
      <c r="H28" s="137">
        <v>0</v>
      </c>
      <c r="I28" s="137">
        <v>0</v>
      </c>
    </row>
    <row r="29" spans="1:9" x14ac:dyDescent="0.2">
      <c r="A29" s="197" t="s">
        <v>92</v>
      </c>
      <c r="B29" s="198"/>
      <c r="C29" s="198"/>
      <c r="D29" s="198"/>
      <c r="E29" s="199"/>
      <c r="F29" s="137">
        <f>F26+F28-F27</f>
        <v>0</v>
      </c>
      <c r="G29" s="137">
        <f>G26+G28-G27</f>
        <v>0</v>
      </c>
      <c r="H29" s="137">
        <v>0</v>
      </c>
      <c r="I29" s="137">
        <v>0</v>
      </c>
    </row>
  </sheetData>
  <mergeCells count="16">
    <mergeCell ref="A8:E10"/>
    <mergeCell ref="A3:I3"/>
    <mergeCell ref="A4:I4"/>
    <mergeCell ref="A5:I5"/>
    <mergeCell ref="A6:I6"/>
    <mergeCell ref="A7:I7"/>
    <mergeCell ref="A26:E26"/>
    <mergeCell ref="A27:E27"/>
    <mergeCell ref="A28:E28"/>
    <mergeCell ref="A29:E29"/>
    <mergeCell ref="B12:E12"/>
    <mergeCell ref="B14:E14"/>
    <mergeCell ref="B16:E16"/>
    <mergeCell ref="B22:E22"/>
    <mergeCell ref="B23:E23"/>
    <mergeCell ref="B24:E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67ED2-DE4F-4EFD-B910-A8E096EBF5C9}">
  <dimension ref="A1:E62"/>
  <sheetViews>
    <sheetView topLeftCell="A34" workbookViewId="0">
      <selection activeCell="J55" sqref="J55"/>
    </sheetView>
  </sheetViews>
  <sheetFormatPr defaultRowHeight="15" x14ac:dyDescent="0.25"/>
  <cols>
    <col min="1" max="1" width="54.42578125" style="148" customWidth="1"/>
    <col min="2" max="4" width="15.28515625" style="148" customWidth="1"/>
    <col min="5" max="5" width="15.7109375" style="148" customWidth="1"/>
    <col min="6" max="257" width="9.140625" style="148"/>
    <col min="258" max="258" width="101" style="148" customWidth="1"/>
    <col min="259" max="259" width="15.28515625" style="148" customWidth="1"/>
    <col min="260" max="260" width="15.7109375" style="148" customWidth="1"/>
    <col min="261" max="261" width="7.85546875" style="148" customWidth="1"/>
    <col min="262" max="513" width="9.140625" style="148"/>
    <col min="514" max="514" width="101" style="148" customWidth="1"/>
    <col min="515" max="515" width="15.28515625" style="148" customWidth="1"/>
    <col min="516" max="516" width="15.7109375" style="148" customWidth="1"/>
    <col min="517" max="517" width="7.85546875" style="148" customWidth="1"/>
    <col min="518" max="769" width="9.140625" style="148"/>
    <col min="770" max="770" width="101" style="148" customWidth="1"/>
    <col min="771" max="771" width="15.28515625" style="148" customWidth="1"/>
    <col min="772" max="772" width="15.7109375" style="148" customWidth="1"/>
    <col min="773" max="773" width="7.85546875" style="148" customWidth="1"/>
    <col min="774" max="1025" width="9.140625" style="148"/>
    <col min="1026" max="1026" width="101" style="148" customWidth="1"/>
    <col min="1027" max="1027" width="15.28515625" style="148" customWidth="1"/>
    <col min="1028" max="1028" width="15.7109375" style="148" customWidth="1"/>
    <col min="1029" max="1029" width="7.85546875" style="148" customWidth="1"/>
    <col min="1030" max="1281" width="9.140625" style="148"/>
    <col min="1282" max="1282" width="101" style="148" customWidth="1"/>
    <col min="1283" max="1283" width="15.28515625" style="148" customWidth="1"/>
    <col min="1284" max="1284" width="15.7109375" style="148" customWidth="1"/>
    <col min="1285" max="1285" width="7.85546875" style="148" customWidth="1"/>
    <col min="1286" max="1537" width="9.140625" style="148"/>
    <col min="1538" max="1538" width="101" style="148" customWidth="1"/>
    <col min="1539" max="1539" width="15.28515625" style="148" customWidth="1"/>
    <col min="1540" max="1540" width="15.7109375" style="148" customWidth="1"/>
    <col min="1541" max="1541" width="7.85546875" style="148" customWidth="1"/>
    <col min="1542" max="1793" width="9.140625" style="148"/>
    <col min="1794" max="1794" width="101" style="148" customWidth="1"/>
    <col min="1795" max="1795" width="15.28515625" style="148" customWidth="1"/>
    <col min="1796" max="1796" width="15.7109375" style="148" customWidth="1"/>
    <col min="1797" max="1797" width="7.85546875" style="148" customWidth="1"/>
    <col min="1798" max="2049" width="9.140625" style="148"/>
    <col min="2050" max="2050" width="101" style="148" customWidth="1"/>
    <col min="2051" max="2051" width="15.28515625" style="148" customWidth="1"/>
    <col min="2052" max="2052" width="15.7109375" style="148" customWidth="1"/>
    <col min="2053" max="2053" width="7.85546875" style="148" customWidth="1"/>
    <col min="2054" max="2305" width="9.140625" style="148"/>
    <col min="2306" max="2306" width="101" style="148" customWidth="1"/>
    <col min="2307" max="2307" width="15.28515625" style="148" customWidth="1"/>
    <col min="2308" max="2308" width="15.7109375" style="148" customWidth="1"/>
    <col min="2309" max="2309" width="7.85546875" style="148" customWidth="1"/>
    <col min="2310" max="2561" width="9.140625" style="148"/>
    <col min="2562" max="2562" width="101" style="148" customWidth="1"/>
    <col min="2563" max="2563" width="15.28515625" style="148" customWidth="1"/>
    <col min="2564" max="2564" width="15.7109375" style="148" customWidth="1"/>
    <col min="2565" max="2565" width="7.85546875" style="148" customWidth="1"/>
    <col min="2566" max="2817" width="9.140625" style="148"/>
    <col min="2818" max="2818" width="101" style="148" customWidth="1"/>
    <col min="2819" max="2819" width="15.28515625" style="148" customWidth="1"/>
    <col min="2820" max="2820" width="15.7109375" style="148" customWidth="1"/>
    <col min="2821" max="2821" width="7.85546875" style="148" customWidth="1"/>
    <col min="2822" max="3073" width="9.140625" style="148"/>
    <col min="3074" max="3074" width="101" style="148" customWidth="1"/>
    <col min="3075" max="3075" width="15.28515625" style="148" customWidth="1"/>
    <col min="3076" max="3076" width="15.7109375" style="148" customWidth="1"/>
    <col min="3077" max="3077" width="7.85546875" style="148" customWidth="1"/>
    <col min="3078" max="3329" width="9.140625" style="148"/>
    <col min="3330" max="3330" width="101" style="148" customWidth="1"/>
    <col min="3331" max="3331" width="15.28515625" style="148" customWidth="1"/>
    <col min="3332" max="3332" width="15.7109375" style="148" customWidth="1"/>
    <col min="3333" max="3333" width="7.85546875" style="148" customWidth="1"/>
    <col min="3334" max="3585" width="9.140625" style="148"/>
    <col min="3586" max="3586" width="101" style="148" customWidth="1"/>
    <col min="3587" max="3587" width="15.28515625" style="148" customWidth="1"/>
    <col min="3588" max="3588" width="15.7109375" style="148" customWidth="1"/>
    <col min="3589" max="3589" width="7.85546875" style="148" customWidth="1"/>
    <col min="3590" max="3841" width="9.140625" style="148"/>
    <col min="3842" max="3842" width="101" style="148" customWidth="1"/>
    <col min="3843" max="3843" width="15.28515625" style="148" customWidth="1"/>
    <col min="3844" max="3844" width="15.7109375" style="148" customWidth="1"/>
    <col min="3845" max="3845" width="7.85546875" style="148" customWidth="1"/>
    <col min="3846" max="4097" width="9.140625" style="148"/>
    <col min="4098" max="4098" width="101" style="148" customWidth="1"/>
    <col min="4099" max="4099" width="15.28515625" style="148" customWidth="1"/>
    <col min="4100" max="4100" width="15.7109375" style="148" customWidth="1"/>
    <col min="4101" max="4101" width="7.85546875" style="148" customWidth="1"/>
    <col min="4102" max="4353" width="9.140625" style="148"/>
    <col min="4354" max="4354" width="101" style="148" customWidth="1"/>
    <col min="4355" max="4355" width="15.28515625" style="148" customWidth="1"/>
    <col min="4356" max="4356" width="15.7109375" style="148" customWidth="1"/>
    <col min="4357" max="4357" width="7.85546875" style="148" customWidth="1"/>
    <col min="4358" max="4609" width="9.140625" style="148"/>
    <col min="4610" max="4610" width="101" style="148" customWidth="1"/>
    <col min="4611" max="4611" width="15.28515625" style="148" customWidth="1"/>
    <col min="4612" max="4612" width="15.7109375" style="148" customWidth="1"/>
    <col min="4613" max="4613" width="7.85546875" style="148" customWidth="1"/>
    <col min="4614" max="4865" width="9.140625" style="148"/>
    <col min="4866" max="4866" width="101" style="148" customWidth="1"/>
    <col min="4867" max="4867" width="15.28515625" style="148" customWidth="1"/>
    <col min="4868" max="4868" width="15.7109375" style="148" customWidth="1"/>
    <col min="4869" max="4869" width="7.85546875" style="148" customWidth="1"/>
    <col min="4870" max="5121" width="9.140625" style="148"/>
    <col min="5122" max="5122" width="101" style="148" customWidth="1"/>
    <col min="5123" max="5123" width="15.28515625" style="148" customWidth="1"/>
    <col min="5124" max="5124" width="15.7109375" style="148" customWidth="1"/>
    <col min="5125" max="5125" width="7.85546875" style="148" customWidth="1"/>
    <col min="5126" max="5377" width="9.140625" style="148"/>
    <col min="5378" max="5378" width="101" style="148" customWidth="1"/>
    <col min="5379" max="5379" width="15.28515625" style="148" customWidth="1"/>
    <col min="5380" max="5380" width="15.7109375" style="148" customWidth="1"/>
    <col min="5381" max="5381" width="7.85546875" style="148" customWidth="1"/>
    <col min="5382" max="5633" width="9.140625" style="148"/>
    <col min="5634" max="5634" width="101" style="148" customWidth="1"/>
    <col min="5635" max="5635" width="15.28515625" style="148" customWidth="1"/>
    <col min="5636" max="5636" width="15.7109375" style="148" customWidth="1"/>
    <col min="5637" max="5637" width="7.85546875" style="148" customWidth="1"/>
    <col min="5638" max="5889" width="9.140625" style="148"/>
    <col min="5890" max="5890" width="101" style="148" customWidth="1"/>
    <col min="5891" max="5891" width="15.28515625" style="148" customWidth="1"/>
    <col min="5892" max="5892" width="15.7109375" style="148" customWidth="1"/>
    <col min="5893" max="5893" width="7.85546875" style="148" customWidth="1"/>
    <col min="5894" max="6145" width="9.140625" style="148"/>
    <col min="6146" max="6146" width="101" style="148" customWidth="1"/>
    <col min="6147" max="6147" width="15.28515625" style="148" customWidth="1"/>
    <col min="6148" max="6148" width="15.7109375" style="148" customWidth="1"/>
    <col min="6149" max="6149" width="7.85546875" style="148" customWidth="1"/>
    <col min="6150" max="6401" width="9.140625" style="148"/>
    <col min="6402" max="6402" width="101" style="148" customWidth="1"/>
    <col min="6403" max="6403" width="15.28515625" style="148" customWidth="1"/>
    <col min="6404" max="6404" width="15.7109375" style="148" customWidth="1"/>
    <col min="6405" max="6405" width="7.85546875" style="148" customWidth="1"/>
    <col min="6406" max="6657" width="9.140625" style="148"/>
    <col min="6658" max="6658" width="101" style="148" customWidth="1"/>
    <col min="6659" max="6659" width="15.28515625" style="148" customWidth="1"/>
    <col min="6660" max="6660" width="15.7109375" style="148" customWidth="1"/>
    <col min="6661" max="6661" width="7.85546875" style="148" customWidth="1"/>
    <col min="6662" max="6913" width="9.140625" style="148"/>
    <col min="6914" max="6914" width="101" style="148" customWidth="1"/>
    <col min="6915" max="6915" width="15.28515625" style="148" customWidth="1"/>
    <col min="6916" max="6916" width="15.7109375" style="148" customWidth="1"/>
    <col min="6917" max="6917" width="7.85546875" style="148" customWidth="1"/>
    <col min="6918" max="7169" width="9.140625" style="148"/>
    <col min="7170" max="7170" width="101" style="148" customWidth="1"/>
    <col min="7171" max="7171" width="15.28515625" style="148" customWidth="1"/>
    <col min="7172" max="7172" width="15.7109375" style="148" customWidth="1"/>
    <col min="7173" max="7173" width="7.85546875" style="148" customWidth="1"/>
    <col min="7174" max="7425" width="9.140625" style="148"/>
    <col min="7426" max="7426" width="101" style="148" customWidth="1"/>
    <col min="7427" max="7427" width="15.28515625" style="148" customWidth="1"/>
    <col min="7428" max="7428" width="15.7109375" style="148" customWidth="1"/>
    <col min="7429" max="7429" width="7.85546875" style="148" customWidth="1"/>
    <col min="7430" max="7681" width="9.140625" style="148"/>
    <col min="7682" max="7682" width="101" style="148" customWidth="1"/>
    <col min="7683" max="7683" width="15.28515625" style="148" customWidth="1"/>
    <col min="7684" max="7684" width="15.7109375" style="148" customWidth="1"/>
    <col min="7685" max="7685" width="7.85546875" style="148" customWidth="1"/>
    <col min="7686" max="7937" width="9.140625" style="148"/>
    <col min="7938" max="7938" width="101" style="148" customWidth="1"/>
    <col min="7939" max="7939" width="15.28515625" style="148" customWidth="1"/>
    <col min="7940" max="7940" width="15.7109375" style="148" customWidth="1"/>
    <col min="7941" max="7941" width="7.85546875" style="148" customWidth="1"/>
    <col min="7942" max="8193" width="9.140625" style="148"/>
    <col min="8194" max="8194" width="101" style="148" customWidth="1"/>
    <col min="8195" max="8195" width="15.28515625" style="148" customWidth="1"/>
    <col min="8196" max="8196" width="15.7109375" style="148" customWidth="1"/>
    <col min="8197" max="8197" width="7.85546875" style="148" customWidth="1"/>
    <col min="8198" max="8449" width="9.140625" style="148"/>
    <col min="8450" max="8450" width="101" style="148" customWidth="1"/>
    <col min="8451" max="8451" width="15.28515625" style="148" customWidth="1"/>
    <col min="8452" max="8452" width="15.7109375" style="148" customWidth="1"/>
    <col min="8453" max="8453" width="7.85546875" style="148" customWidth="1"/>
    <col min="8454" max="8705" width="9.140625" style="148"/>
    <col min="8706" max="8706" width="101" style="148" customWidth="1"/>
    <col min="8707" max="8707" width="15.28515625" style="148" customWidth="1"/>
    <col min="8708" max="8708" width="15.7109375" style="148" customWidth="1"/>
    <col min="8709" max="8709" width="7.85546875" style="148" customWidth="1"/>
    <col min="8710" max="8961" width="9.140625" style="148"/>
    <col min="8962" max="8962" width="101" style="148" customWidth="1"/>
    <col min="8963" max="8963" width="15.28515625" style="148" customWidth="1"/>
    <col min="8964" max="8964" width="15.7109375" style="148" customWidth="1"/>
    <col min="8965" max="8965" width="7.85546875" style="148" customWidth="1"/>
    <col min="8966" max="9217" width="9.140625" style="148"/>
    <col min="9218" max="9218" width="101" style="148" customWidth="1"/>
    <col min="9219" max="9219" width="15.28515625" style="148" customWidth="1"/>
    <col min="9220" max="9220" width="15.7109375" style="148" customWidth="1"/>
    <col min="9221" max="9221" width="7.85546875" style="148" customWidth="1"/>
    <col min="9222" max="9473" width="9.140625" style="148"/>
    <col min="9474" max="9474" width="101" style="148" customWidth="1"/>
    <col min="9475" max="9475" width="15.28515625" style="148" customWidth="1"/>
    <col min="9476" max="9476" width="15.7109375" style="148" customWidth="1"/>
    <col min="9477" max="9477" width="7.85546875" style="148" customWidth="1"/>
    <col min="9478" max="9729" width="9.140625" style="148"/>
    <col min="9730" max="9730" width="101" style="148" customWidth="1"/>
    <col min="9731" max="9731" width="15.28515625" style="148" customWidth="1"/>
    <col min="9732" max="9732" width="15.7109375" style="148" customWidth="1"/>
    <col min="9733" max="9733" width="7.85546875" style="148" customWidth="1"/>
    <col min="9734" max="9985" width="9.140625" style="148"/>
    <col min="9986" max="9986" width="101" style="148" customWidth="1"/>
    <col min="9987" max="9987" width="15.28515625" style="148" customWidth="1"/>
    <col min="9988" max="9988" width="15.7109375" style="148" customWidth="1"/>
    <col min="9989" max="9989" width="7.85546875" style="148" customWidth="1"/>
    <col min="9990" max="10241" width="9.140625" style="148"/>
    <col min="10242" max="10242" width="101" style="148" customWidth="1"/>
    <col min="10243" max="10243" width="15.28515625" style="148" customWidth="1"/>
    <col min="10244" max="10244" width="15.7109375" style="148" customWidth="1"/>
    <col min="10245" max="10245" width="7.85546875" style="148" customWidth="1"/>
    <col min="10246" max="10497" width="9.140625" style="148"/>
    <col min="10498" max="10498" width="101" style="148" customWidth="1"/>
    <col min="10499" max="10499" width="15.28515625" style="148" customWidth="1"/>
    <col min="10500" max="10500" width="15.7109375" style="148" customWidth="1"/>
    <col min="10501" max="10501" width="7.85546875" style="148" customWidth="1"/>
    <col min="10502" max="10753" width="9.140625" style="148"/>
    <col min="10754" max="10754" width="101" style="148" customWidth="1"/>
    <col min="10755" max="10755" width="15.28515625" style="148" customWidth="1"/>
    <col min="10756" max="10756" width="15.7109375" style="148" customWidth="1"/>
    <col min="10757" max="10757" width="7.85546875" style="148" customWidth="1"/>
    <col min="10758" max="11009" width="9.140625" style="148"/>
    <col min="11010" max="11010" width="101" style="148" customWidth="1"/>
    <col min="11011" max="11011" width="15.28515625" style="148" customWidth="1"/>
    <col min="11012" max="11012" width="15.7109375" style="148" customWidth="1"/>
    <col min="11013" max="11013" width="7.85546875" style="148" customWidth="1"/>
    <col min="11014" max="11265" width="9.140625" style="148"/>
    <col min="11266" max="11266" width="101" style="148" customWidth="1"/>
    <col min="11267" max="11267" width="15.28515625" style="148" customWidth="1"/>
    <col min="11268" max="11268" width="15.7109375" style="148" customWidth="1"/>
    <col min="11269" max="11269" width="7.85546875" style="148" customWidth="1"/>
    <col min="11270" max="11521" width="9.140625" style="148"/>
    <col min="11522" max="11522" width="101" style="148" customWidth="1"/>
    <col min="11523" max="11523" width="15.28515625" style="148" customWidth="1"/>
    <col min="11524" max="11524" width="15.7109375" style="148" customWidth="1"/>
    <col min="11525" max="11525" width="7.85546875" style="148" customWidth="1"/>
    <col min="11526" max="11777" width="9.140625" style="148"/>
    <col min="11778" max="11778" width="101" style="148" customWidth="1"/>
    <col min="11779" max="11779" width="15.28515625" style="148" customWidth="1"/>
    <col min="11780" max="11780" width="15.7109375" style="148" customWidth="1"/>
    <col min="11781" max="11781" width="7.85546875" style="148" customWidth="1"/>
    <col min="11782" max="12033" width="9.140625" style="148"/>
    <col min="12034" max="12034" width="101" style="148" customWidth="1"/>
    <col min="12035" max="12035" width="15.28515625" style="148" customWidth="1"/>
    <col min="12036" max="12036" width="15.7109375" style="148" customWidth="1"/>
    <col min="12037" max="12037" width="7.85546875" style="148" customWidth="1"/>
    <col min="12038" max="12289" width="9.140625" style="148"/>
    <col min="12290" max="12290" width="101" style="148" customWidth="1"/>
    <col min="12291" max="12291" width="15.28515625" style="148" customWidth="1"/>
    <col min="12292" max="12292" width="15.7109375" style="148" customWidth="1"/>
    <col min="12293" max="12293" width="7.85546875" style="148" customWidth="1"/>
    <col min="12294" max="12545" width="9.140625" style="148"/>
    <col min="12546" max="12546" width="101" style="148" customWidth="1"/>
    <col min="12547" max="12547" width="15.28515625" style="148" customWidth="1"/>
    <col min="12548" max="12548" width="15.7109375" style="148" customWidth="1"/>
    <col min="12549" max="12549" width="7.85546875" style="148" customWidth="1"/>
    <col min="12550" max="12801" width="9.140625" style="148"/>
    <col min="12802" max="12802" width="101" style="148" customWidth="1"/>
    <col min="12803" max="12803" width="15.28515625" style="148" customWidth="1"/>
    <col min="12804" max="12804" width="15.7109375" style="148" customWidth="1"/>
    <col min="12805" max="12805" width="7.85546875" style="148" customWidth="1"/>
    <col min="12806" max="13057" width="9.140625" style="148"/>
    <col min="13058" max="13058" width="101" style="148" customWidth="1"/>
    <col min="13059" max="13059" width="15.28515625" style="148" customWidth="1"/>
    <col min="13060" max="13060" width="15.7109375" style="148" customWidth="1"/>
    <col min="13061" max="13061" width="7.85546875" style="148" customWidth="1"/>
    <col min="13062" max="13313" width="9.140625" style="148"/>
    <col min="13314" max="13314" width="101" style="148" customWidth="1"/>
    <col min="13315" max="13315" width="15.28515625" style="148" customWidth="1"/>
    <col min="13316" max="13316" width="15.7109375" style="148" customWidth="1"/>
    <col min="13317" max="13317" width="7.85546875" style="148" customWidth="1"/>
    <col min="13318" max="13569" width="9.140625" style="148"/>
    <col min="13570" max="13570" width="101" style="148" customWidth="1"/>
    <col min="13571" max="13571" width="15.28515625" style="148" customWidth="1"/>
    <col min="13572" max="13572" width="15.7109375" style="148" customWidth="1"/>
    <col min="13573" max="13573" width="7.85546875" style="148" customWidth="1"/>
    <col min="13574" max="13825" width="9.140625" style="148"/>
    <col min="13826" max="13826" width="101" style="148" customWidth="1"/>
    <col min="13827" max="13827" width="15.28515625" style="148" customWidth="1"/>
    <col min="13828" max="13828" width="15.7109375" style="148" customWidth="1"/>
    <col min="13829" max="13829" width="7.85546875" style="148" customWidth="1"/>
    <col min="13830" max="14081" width="9.140625" style="148"/>
    <col min="14082" max="14082" width="101" style="148" customWidth="1"/>
    <col min="14083" max="14083" width="15.28515625" style="148" customWidth="1"/>
    <col min="14084" max="14084" width="15.7109375" style="148" customWidth="1"/>
    <col min="14085" max="14085" width="7.85546875" style="148" customWidth="1"/>
    <col min="14086" max="14337" width="9.140625" style="148"/>
    <col min="14338" max="14338" width="101" style="148" customWidth="1"/>
    <col min="14339" max="14339" width="15.28515625" style="148" customWidth="1"/>
    <col min="14340" max="14340" width="15.7109375" style="148" customWidth="1"/>
    <col min="14341" max="14341" width="7.85546875" style="148" customWidth="1"/>
    <col min="14342" max="14593" width="9.140625" style="148"/>
    <col min="14594" max="14594" width="101" style="148" customWidth="1"/>
    <col min="14595" max="14595" width="15.28515625" style="148" customWidth="1"/>
    <col min="14596" max="14596" width="15.7109375" style="148" customWidth="1"/>
    <col min="14597" max="14597" width="7.85546875" style="148" customWidth="1"/>
    <col min="14598" max="14849" width="9.140625" style="148"/>
    <col min="14850" max="14850" width="101" style="148" customWidth="1"/>
    <col min="14851" max="14851" width="15.28515625" style="148" customWidth="1"/>
    <col min="14852" max="14852" width="15.7109375" style="148" customWidth="1"/>
    <col min="14853" max="14853" width="7.85546875" style="148" customWidth="1"/>
    <col min="14854" max="15105" width="9.140625" style="148"/>
    <col min="15106" max="15106" width="101" style="148" customWidth="1"/>
    <col min="15107" max="15107" width="15.28515625" style="148" customWidth="1"/>
    <col min="15108" max="15108" width="15.7109375" style="148" customWidth="1"/>
    <col min="15109" max="15109" width="7.85546875" style="148" customWidth="1"/>
    <col min="15110" max="15361" width="9.140625" style="148"/>
    <col min="15362" max="15362" width="101" style="148" customWidth="1"/>
    <col min="15363" max="15363" width="15.28515625" style="148" customWidth="1"/>
    <col min="15364" max="15364" width="15.7109375" style="148" customWidth="1"/>
    <col min="15365" max="15365" width="7.85546875" style="148" customWidth="1"/>
    <col min="15366" max="15617" width="9.140625" style="148"/>
    <col min="15618" max="15618" width="101" style="148" customWidth="1"/>
    <col min="15619" max="15619" width="15.28515625" style="148" customWidth="1"/>
    <col min="15620" max="15620" width="15.7109375" style="148" customWidth="1"/>
    <col min="15621" max="15621" width="7.85546875" style="148" customWidth="1"/>
    <col min="15622" max="15873" width="9.140625" style="148"/>
    <col min="15874" max="15874" width="101" style="148" customWidth="1"/>
    <col min="15875" max="15875" width="15.28515625" style="148" customWidth="1"/>
    <col min="15876" max="15876" width="15.7109375" style="148" customWidth="1"/>
    <col min="15877" max="15877" width="7.85546875" style="148" customWidth="1"/>
    <col min="15878" max="16129" width="9.140625" style="148"/>
    <col min="16130" max="16130" width="101" style="148" customWidth="1"/>
    <col min="16131" max="16131" width="15.28515625" style="148" customWidth="1"/>
    <col min="16132" max="16132" width="15.7109375" style="148" customWidth="1"/>
    <col min="16133" max="16133" width="7.85546875" style="148" customWidth="1"/>
    <col min="16134" max="16384" width="9.140625" style="148"/>
  </cols>
  <sheetData>
    <row r="1" spans="1:5" x14ac:dyDescent="0.25">
      <c r="A1" s="147" t="s">
        <v>93</v>
      </c>
    </row>
    <row r="3" spans="1:5" ht="25.5" x14ac:dyDescent="0.25">
      <c r="A3" s="218" t="s">
        <v>94</v>
      </c>
      <c r="B3" s="178" t="s">
        <v>95</v>
      </c>
      <c r="C3" s="178" t="s">
        <v>121</v>
      </c>
      <c r="D3" s="218" t="s">
        <v>96</v>
      </c>
      <c r="E3" s="218" t="s">
        <v>97</v>
      </c>
    </row>
    <row r="4" spans="1:5" ht="37.5" customHeight="1" x14ac:dyDescent="0.25">
      <c r="A4" s="219"/>
      <c r="B4" s="191" t="s">
        <v>98</v>
      </c>
      <c r="C4" s="191" t="s">
        <v>122</v>
      </c>
      <c r="D4" s="220"/>
      <c r="E4" s="219"/>
    </row>
    <row r="5" spans="1:5" x14ac:dyDescent="0.25">
      <c r="A5" s="151" t="s">
        <v>99</v>
      </c>
      <c r="B5" s="152">
        <v>70343.08</v>
      </c>
      <c r="C5" s="152">
        <v>71343.08</v>
      </c>
      <c r="D5" s="152">
        <v>67688.63</v>
      </c>
      <c r="E5" s="152">
        <v>67688.63</v>
      </c>
    </row>
    <row r="6" spans="1:5" x14ac:dyDescent="0.25">
      <c r="A6" s="151" t="s">
        <v>100</v>
      </c>
      <c r="B6" s="152">
        <v>12264.56</v>
      </c>
      <c r="C6" s="152">
        <v>12264.56</v>
      </c>
      <c r="D6" s="152">
        <v>17227.53</v>
      </c>
      <c r="E6" s="152">
        <v>17360.240000000002</v>
      </c>
    </row>
    <row r="7" spans="1:5" ht="17.25" customHeight="1" x14ac:dyDescent="0.25">
      <c r="A7" s="151" t="s">
        <v>101</v>
      </c>
      <c r="B7" s="152">
        <v>2189.9299999999998</v>
      </c>
      <c r="C7" s="152">
        <v>2189.9299999999998</v>
      </c>
      <c r="D7" s="152">
        <v>2250.3200000000002</v>
      </c>
      <c r="E7" s="152">
        <v>2257.61</v>
      </c>
    </row>
    <row r="8" spans="1:5" x14ac:dyDescent="0.25">
      <c r="A8" s="151" t="s">
        <v>102</v>
      </c>
      <c r="B8" s="152">
        <v>3318.07</v>
      </c>
      <c r="C8" s="152">
        <v>3583.51</v>
      </c>
      <c r="D8" s="152">
        <v>3318.07</v>
      </c>
      <c r="E8" s="152">
        <v>3318.07</v>
      </c>
    </row>
    <row r="9" spans="1:5" x14ac:dyDescent="0.25">
      <c r="A9" s="151" t="s">
        <v>103</v>
      </c>
      <c r="B9" s="152">
        <v>0</v>
      </c>
      <c r="C9" s="152">
        <v>0</v>
      </c>
      <c r="D9" s="152">
        <v>0</v>
      </c>
      <c r="E9" s="152">
        <v>0</v>
      </c>
    </row>
    <row r="10" spans="1:5" ht="25.5" x14ac:dyDescent="0.25">
      <c r="A10" s="151" t="s">
        <v>104</v>
      </c>
      <c r="B10" s="152">
        <v>0</v>
      </c>
      <c r="C10" s="152">
        <v>0</v>
      </c>
      <c r="D10" s="152">
        <v>0</v>
      </c>
      <c r="E10" s="152">
        <v>0</v>
      </c>
    </row>
    <row r="11" spans="1:5" x14ac:dyDescent="0.25">
      <c r="A11" s="151" t="s">
        <v>105</v>
      </c>
      <c r="B11" s="152">
        <v>265.45</v>
      </c>
      <c r="C11" s="152">
        <v>265.45</v>
      </c>
      <c r="D11" s="152">
        <v>265.45</v>
      </c>
      <c r="E11" s="152">
        <v>265.45</v>
      </c>
    </row>
    <row r="12" spans="1:5" ht="30.75" customHeight="1" x14ac:dyDescent="0.25">
      <c r="A12" s="153" t="s">
        <v>106</v>
      </c>
      <c r="B12" s="152">
        <v>0</v>
      </c>
      <c r="C12" s="152">
        <v>0</v>
      </c>
      <c r="D12" s="152">
        <v>0</v>
      </c>
      <c r="E12" s="152">
        <v>0</v>
      </c>
    </row>
    <row r="13" spans="1:5" x14ac:dyDescent="0.25">
      <c r="A13" s="151" t="s">
        <v>107</v>
      </c>
      <c r="B13" s="152">
        <v>0</v>
      </c>
      <c r="C13" s="152">
        <v>0</v>
      </c>
      <c r="D13" s="152">
        <v>0</v>
      </c>
      <c r="E13" s="152">
        <v>0</v>
      </c>
    </row>
    <row r="14" spans="1:5" x14ac:dyDescent="0.25">
      <c r="A14" s="154" t="s">
        <v>108</v>
      </c>
      <c r="B14" s="155">
        <v>5308.91</v>
      </c>
      <c r="C14" s="155">
        <v>10664.33</v>
      </c>
      <c r="D14" s="155">
        <v>0</v>
      </c>
      <c r="E14" s="155">
        <v>0</v>
      </c>
    </row>
    <row r="15" spans="1:5" x14ac:dyDescent="0.25">
      <c r="A15" s="156" t="s">
        <v>109</v>
      </c>
      <c r="B15" s="157">
        <f>SUM(B5:B14)</f>
        <v>93690</v>
      </c>
      <c r="C15" s="157">
        <f>SUM(C5:C14)</f>
        <v>100310.85999999999</v>
      </c>
      <c r="D15" s="158">
        <f>SUM(D5:D14)</f>
        <v>90750.000000000015</v>
      </c>
      <c r="E15" s="157">
        <f>SUM(E5:E14)</f>
        <v>90890.000000000015</v>
      </c>
    </row>
    <row r="16" spans="1:5" x14ac:dyDescent="0.25">
      <c r="B16" s="159"/>
      <c r="C16" s="159"/>
      <c r="D16" s="160"/>
      <c r="E16" s="159"/>
    </row>
    <row r="17" spans="2:5" x14ac:dyDescent="0.25">
      <c r="B17" s="159"/>
      <c r="C17" s="159"/>
      <c r="D17" s="160"/>
      <c r="E17" s="159"/>
    </row>
    <row r="18" spans="2:5" x14ac:dyDescent="0.25">
      <c r="B18" s="159"/>
      <c r="C18" s="159"/>
      <c r="D18" s="160"/>
      <c r="E18" s="159"/>
    </row>
    <row r="19" spans="2:5" x14ac:dyDescent="0.25">
      <c r="B19" s="159"/>
      <c r="C19" s="159"/>
      <c r="D19" s="160"/>
      <c r="E19" s="159"/>
    </row>
    <row r="20" spans="2:5" x14ac:dyDescent="0.25">
      <c r="B20" s="159"/>
      <c r="C20" s="159"/>
      <c r="D20" s="160"/>
      <c r="E20" s="159"/>
    </row>
    <row r="21" spans="2:5" x14ac:dyDescent="0.25">
      <c r="B21" s="159"/>
      <c r="C21" s="159"/>
      <c r="D21" s="160"/>
      <c r="E21" s="159"/>
    </row>
    <row r="22" spans="2:5" x14ac:dyDescent="0.25">
      <c r="B22" s="159"/>
      <c r="C22" s="159"/>
      <c r="D22" s="160"/>
      <c r="E22" s="159"/>
    </row>
    <row r="23" spans="2:5" x14ac:dyDescent="0.25">
      <c r="B23" s="159"/>
      <c r="C23" s="159"/>
      <c r="D23" s="160"/>
      <c r="E23" s="159"/>
    </row>
    <row r="24" spans="2:5" x14ac:dyDescent="0.25">
      <c r="B24" s="159"/>
      <c r="C24" s="159"/>
      <c r="D24" s="160"/>
      <c r="E24" s="159"/>
    </row>
    <row r="25" spans="2:5" x14ac:dyDescent="0.25">
      <c r="B25" s="159"/>
      <c r="C25" s="159"/>
      <c r="D25" s="160"/>
      <c r="E25" s="159"/>
    </row>
    <row r="26" spans="2:5" x14ac:dyDescent="0.25">
      <c r="B26" s="159"/>
      <c r="C26" s="159"/>
      <c r="D26" s="160"/>
      <c r="E26" s="159"/>
    </row>
    <row r="27" spans="2:5" x14ac:dyDescent="0.25">
      <c r="B27" s="159"/>
      <c r="C27" s="159"/>
      <c r="D27" s="160"/>
      <c r="E27" s="159"/>
    </row>
    <row r="28" spans="2:5" x14ac:dyDescent="0.25">
      <c r="B28" s="159"/>
      <c r="C28" s="159"/>
      <c r="D28" s="160"/>
      <c r="E28" s="159"/>
    </row>
    <row r="29" spans="2:5" x14ac:dyDescent="0.25">
      <c r="B29" s="159"/>
      <c r="C29" s="159"/>
      <c r="D29" s="160"/>
      <c r="E29" s="159"/>
    </row>
    <row r="30" spans="2:5" x14ac:dyDescent="0.25">
      <c r="B30" s="159"/>
      <c r="C30" s="159"/>
      <c r="D30" s="160"/>
      <c r="E30" s="159"/>
    </row>
    <row r="33" spans="1:5" x14ac:dyDescent="0.25">
      <c r="A33" s="161" t="s">
        <v>110</v>
      </c>
    </row>
    <row r="35" spans="1:5" ht="25.5" x14ac:dyDescent="0.25">
      <c r="A35" s="218" t="s">
        <v>94</v>
      </c>
      <c r="B35" s="149" t="s">
        <v>95</v>
      </c>
      <c r="C35" s="149" t="s">
        <v>123</v>
      </c>
      <c r="D35" s="221" t="s">
        <v>96</v>
      </c>
      <c r="E35" s="223" t="s">
        <v>97</v>
      </c>
    </row>
    <row r="36" spans="1:5" ht="47.25" customHeight="1" x14ac:dyDescent="0.25">
      <c r="A36" s="219"/>
      <c r="B36" s="150" t="s">
        <v>98</v>
      </c>
      <c r="C36" s="150" t="s">
        <v>122</v>
      </c>
      <c r="D36" s="222"/>
      <c r="E36" s="224"/>
    </row>
    <row r="37" spans="1:5" x14ac:dyDescent="0.25">
      <c r="A37" s="162" t="s">
        <v>78</v>
      </c>
      <c r="B37" s="163"/>
      <c r="C37" s="163"/>
      <c r="D37" s="163"/>
      <c r="E37" s="163"/>
    </row>
    <row r="38" spans="1:5" x14ac:dyDescent="0.25">
      <c r="A38" s="164" t="s">
        <v>10</v>
      </c>
      <c r="B38" s="165">
        <f>SUM(B39:B40)</f>
        <v>61052.47</v>
      </c>
      <c r="C38" s="165">
        <f>SUM(C39:C42)</f>
        <v>61757.47</v>
      </c>
      <c r="D38" s="165">
        <f t="shared" ref="D38:E38" si="0">SUM(D39:D40)</f>
        <v>60919.770000000004</v>
      </c>
      <c r="E38" s="165">
        <f t="shared" si="0"/>
        <v>61052.49</v>
      </c>
    </row>
    <row r="39" spans="1:5" x14ac:dyDescent="0.25">
      <c r="A39" s="166" t="s">
        <v>99</v>
      </c>
      <c r="B39" s="167">
        <v>59042.39</v>
      </c>
      <c r="C39" s="167">
        <v>59042.39</v>
      </c>
      <c r="D39" s="167">
        <v>57946.8</v>
      </c>
      <c r="E39" s="167">
        <v>58212.25</v>
      </c>
    </row>
    <row r="40" spans="1:5" x14ac:dyDescent="0.25">
      <c r="A40" s="166" t="s">
        <v>100</v>
      </c>
      <c r="B40" s="167">
        <v>2010.08</v>
      </c>
      <c r="C40" s="167">
        <v>2010.08</v>
      </c>
      <c r="D40" s="167">
        <v>2972.97</v>
      </c>
      <c r="E40" s="167">
        <v>2840.24</v>
      </c>
    </row>
    <row r="41" spans="1:5" x14ac:dyDescent="0.25">
      <c r="A41" s="166" t="s">
        <v>124</v>
      </c>
      <c r="B41" s="156" t="s">
        <v>126</v>
      </c>
      <c r="C41" s="167">
        <v>470</v>
      </c>
      <c r="D41" s="192" t="s">
        <v>126</v>
      </c>
      <c r="E41" s="192" t="s">
        <v>126</v>
      </c>
    </row>
    <row r="42" spans="1:5" x14ac:dyDescent="0.25">
      <c r="A42" s="166" t="s">
        <v>125</v>
      </c>
      <c r="B42" s="156" t="s">
        <v>126</v>
      </c>
      <c r="C42" s="167">
        <v>235</v>
      </c>
      <c r="D42" s="192" t="s">
        <v>126</v>
      </c>
      <c r="E42" s="192" t="s">
        <v>126</v>
      </c>
    </row>
    <row r="43" spans="1:5" x14ac:dyDescent="0.25">
      <c r="A43" s="164" t="s">
        <v>14</v>
      </c>
      <c r="B43" s="165">
        <f>SUM(B44:B48)</f>
        <v>23797.199999999997</v>
      </c>
      <c r="C43" s="193">
        <f>SUM(C44:C48)</f>
        <v>28117.619999999995</v>
      </c>
      <c r="D43" s="193">
        <f>SUM(D44:D48)</f>
        <v>24149.56</v>
      </c>
      <c r="E43" s="193">
        <f>SUM(E44:E48)</f>
        <v>24156.84</v>
      </c>
    </row>
    <row r="44" spans="1:5" x14ac:dyDescent="0.25">
      <c r="A44" s="166" t="s">
        <v>99</v>
      </c>
      <c r="B44" s="167">
        <v>7080.1</v>
      </c>
      <c r="C44" s="167">
        <v>7080.1</v>
      </c>
      <c r="D44" s="167">
        <v>8228.7900000000009</v>
      </c>
      <c r="E44" s="167">
        <v>7963.34</v>
      </c>
    </row>
    <row r="45" spans="1:5" x14ac:dyDescent="0.25">
      <c r="A45" s="166" t="s">
        <v>100</v>
      </c>
      <c r="B45" s="167">
        <v>9483.7099999999991</v>
      </c>
      <c r="C45" s="167">
        <v>9453.7099999999991</v>
      </c>
      <c r="D45" s="167">
        <v>13935.9</v>
      </c>
      <c r="E45" s="167">
        <v>14201.34</v>
      </c>
    </row>
    <row r="46" spans="1:5" ht="25.5" x14ac:dyDescent="0.25">
      <c r="A46" s="166" t="s">
        <v>101</v>
      </c>
      <c r="B46" s="167">
        <v>1924.48</v>
      </c>
      <c r="C46" s="167">
        <v>1924.48</v>
      </c>
      <c r="D46" s="167">
        <v>1984.87</v>
      </c>
      <c r="E46" s="167">
        <v>1992.16</v>
      </c>
    </row>
    <row r="47" spans="1:5" x14ac:dyDescent="0.25">
      <c r="A47" s="166" t="s">
        <v>127</v>
      </c>
      <c r="C47" s="167">
        <v>3512.09</v>
      </c>
      <c r="D47" s="167"/>
      <c r="E47" s="167"/>
    </row>
    <row r="48" spans="1:5" x14ac:dyDescent="0.25">
      <c r="A48" s="166" t="s">
        <v>128</v>
      </c>
      <c r="B48" s="167">
        <v>5308.91</v>
      </c>
      <c r="C48" s="167">
        <v>6147.24</v>
      </c>
      <c r="D48" s="167"/>
      <c r="E48" s="167"/>
    </row>
    <row r="49" spans="1:5" x14ac:dyDescent="0.25">
      <c r="A49" s="164" t="s">
        <v>111</v>
      </c>
      <c r="B49" s="165">
        <f>SUM(B50:B51)</f>
        <v>372.59000000000003</v>
      </c>
      <c r="C49" s="165">
        <f>SUM(C50:C52)</f>
        <v>672.59</v>
      </c>
      <c r="D49" s="165">
        <f t="shared" ref="D49:E49" si="1">SUM(D50:D51)</f>
        <v>371.75</v>
      </c>
      <c r="E49" s="165">
        <f t="shared" si="1"/>
        <v>371.75</v>
      </c>
    </row>
    <row r="50" spans="1:5" x14ac:dyDescent="0.25">
      <c r="A50" s="166" t="s">
        <v>99</v>
      </c>
      <c r="B50" s="167">
        <v>185.81</v>
      </c>
      <c r="C50" s="167">
        <v>185.81</v>
      </c>
      <c r="D50" s="167">
        <v>185.81</v>
      </c>
      <c r="E50" s="167">
        <v>185.81</v>
      </c>
    </row>
    <row r="51" spans="1:5" x14ac:dyDescent="0.25">
      <c r="A51" s="166" t="s">
        <v>100</v>
      </c>
      <c r="B51" s="167">
        <v>186.78</v>
      </c>
      <c r="C51" s="167">
        <v>186.78</v>
      </c>
      <c r="D51" s="167">
        <v>185.94</v>
      </c>
      <c r="E51" s="167">
        <v>185.94</v>
      </c>
    </row>
    <row r="52" spans="1:5" x14ac:dyDescent="0.25">
      <c r="A52" s="166" t="s">
        <v>128</v>
      </c>
      <c r="B52" s="156"/>
      <c r="C52" s="167">
        <v>300</v>
      </c>
      <c r="D52" s="167"/>
      <c r="E52" s="167"/>
    </row>
    <row r="53" spans="1:5" x14ac:dyDescent="0.25">
      <c r="A53" s="194" t="s">
        <v>112</v>
      </c>
      <c r="B53" s="195"/>
      <c r="C53" s="195"/>
      <c r="D53" s="195"/>
      <c r="E53" s="195"/>
    </row>
    <row r="54" spans="1:5" x14ac:dyDescent="0.25">
      <c r="A54" s="196" t="s">
        <v>28</v>
      </c>
      <c r="B54" s="193">
        <f>SUM(B55:B59)</f>
        <v>8467.7400000000016</v>
      </c>
      <c r="C54" s="193">
        <f>SUM(C55:C59)</f>
        <v>9763.18</v>
      </c>
      <c r="D54" s="193">
        <f t="shared" ref="D54:E54" si="2">SUM(D55:D59)</f>
        <v>5308.92</v>
      </c>
      <c r="E54" s="193">
        <f t="shared" si="2"/>
        <v>5308.92</v>
      </c>
    </row>
    <row r="55" spans="1:5" x14ac:dyDescent="0.25">
      <c r="A55" s="166" t="s">
        <v>99</v>
      </c>
      <c r="B55" s="167">
        <v>4034.78</v>
      </c>
      <c r="C55" s="167">
        <v>5034.78</v>
      </c>
      <c r="D55" s="167">
        <v>1327.23</v>
      </c>
      <c r="E55" s="167">
        <v>1327.23</v>
      </c>
    </row>
    <row r="56" spans="1:5" x14ac:dyDescent="0.25">
      <c r="A56" s="166" t="s">
        <v>100</v>
      </c>
      <c r="B56" s="167">
        <v>583.99</v>
      </c>
      <c r="C56" s="167">
        <v>613.99</v>
      </c>
      <c r="D56" s="167">
        <v>132.72</v>
      </c>
      <c r="E56" s="167">
        <v>132.72</v>
      </c>
    </row>
    <row r="57" spans="1:5" ht="25.5" x14ac:dyDescent="0.25">
      <c r="A57" s="166" t="s">
        <v>101</v>
      </c>
      <c r="B57" s="167">
        <v>265.45</v>
      </c>
      <c r="C57" s="167">
        <v>265.45</v>
      </c>
      <c r="D57" s="167">
        <v>265.45</v>
      </c>
      <c r="E57" s="167">
        <v>265.45</v>
      </c>
    </row>
    <row r="58" spans="1:5" x14ac:dyDescent="0.25">
      <c r="A58" s="166" t="s">
        <v>102</v>
      </c>
      <c r="B58" s="167">
        <v>3318.07</v>
      </c>
      <c r="C58" s="167">
        <v>3583.51</v>
      </c>
      <c r="D58" s="167">
        <v>3318.07</v>
      </c>
      <c r="E58" s="167">
        <v>3318.07</v>
      </c>
    </row>
    <row r="59" spans="1:5" x14ac:dyDescent="0.25">
      <c r="A59" s="166" t="s">
        <v>105</v>
      </c>
      <c r="B59" s="167">
        <v>265.45</v>
      </c>
      <c r="C59" s="167">
        <v>265.45</v>
      </c>
      <c r="D59" s="167">
        <v>265.45</v>
      </c>
      <c r="E59" s="167">
        <v>265.45</v>
      </c>
    </row>
    <row r="60" spans="1:5" x14ac:dyDescent="0.25">
      <c r="A60" s="168" t="s">
        <v>113</v>
      </c>
      <c r="B60" s="169">
        <f>SUM(B38,B43,B49,B54)</f>
        <v>93690</v>
      </c>
      <c r="C60" s="169">
        <f>SUM(C38,C43,C49,C54)</f>
        <v>100310.85999999999</v>
      </c>
      <c r="D60" s="169">
        <f>SUM(D38,D43,D49,D54)</f>
        <v>90750</v>
      </c>
      <c r="E60" s="169">
        <f>SUM(E38,E43,E49,E54)</f>
        <v>90890</v>
      </c>
    </row>
    <row r="62" spans="1:5" x14ac:dyDescent="0.25">
      <c r="B62" s="170"/>
      <c r="C62" s="170"/>
      <c r="D62" s="171"/>
      <c r="E62" s="170"/>
    </row>
  </sheetData>
  <mergeCells count="6">
    <mergeCell ref="A3:A4"/>
    <mergeCell ref="D3:D4"/>
    <mergeCell ref="E3:E4"/>
    <mergeCell ref="A35:A36"/>
    <mergeCell ref="D35:D36"/>
    <mergeCell ref="E35:E36"/>
  </mergeCells>
  <phoneticPr fontId="2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4C4C3-EBCB-4B38-8041-253C82F6FD8F}">
  <dimension ref="A1:K134"/>
  <sheetViews>
    <sheetView workbookViewId="0">
      <selection activeCell="C21" sqref="C21:C22"/>
    </sheetView>
  </sheetViews>
  <sheetFormatPr defaultColWidth="11.42578125" defaultRowHeight="12.75" x14ac:dyDescent="0.2"/>
  <cols>
    <col min="1" max="1" width="11.42578125" style="1"/>
    <col min="2" max="5" width="13.7109375" style="1" customWidth="1"/>
    <col min="6" max="6" width="15" style="1" customWidth="1"/>
    <col min="7" max="8" width="13.140625" style="1" customWidth="1"/>
    <col min="9" max="9" width="11.42578125" style="1"/>
    <col min="10" max="10" width="17.28515625" style="1" customWidth="1"/>
    <col min="11" max="248" width="11.42578125" style="1"/>
    <col min="249" max="249" width="16" style="1" customWidth="1"/>
    <col min="250" max="256" width="17.5703125" style="1" customWidth="1"/>
    <col min="257" max="257" width="7.85546875" style="1" customWidth="1"/>
    <col min="258" max="258" width="14.28515625" style="1" customWidth="1"/>
    <col min="259" max="259" width="7.85546875" style="1" customWidth="1"/>
    <col min="260" max="504" width="11.42578125" style="1"/>
    <col min="505" max="505" width="16" style="1" customWidth="1"/>
    <col min="506" max="512" width="17.5703125" style="1" customWidth="1"/>
    <col min="513" max="513" width="7.85546875" style="1" customWidth="1"/>
    <col min="514" max="514" width="14.28515625" style="1" customWidth="1"/>
    <col min="515" max="515" width="7.85546875" style="1" customWidth="1"/>
    <col min="516" max="760" width="11.42578125" style="1"/>
    <col min="761" max="761" width="16" style="1" customWidth="1"/>
    <col min="762" max="768" width="17.5703125" style="1" customWidth="1"/>
    <col min="769" max="769" width="7.85546875" style="1" customWidth="1"/>
    <col min="770" max="770" width="14.28515625" style="1" customWidth="1"/>
    <col min="771" max="771" width="7.85546875" style="1" customWidth="1"/>
    <col min="772" max="1016" width="11.42578125" style="1"/>
    <col min="1017" max="1017" width="16" style="1" customWidth="1"/>
    <col min="1018" max="1024" width="17.5703125" style="1" customWidth="1"/>
    <col min="1025" max="1025" width="7.85546875" style="1" customWidth="1"/>
    <col min="1026" max="1026" width="14.28515625" style="1" customWidth="1"/>
    <col min="1027" max="1027" width="7.85546875" style="1" customWidth="1"/>
    <col min="1028" max="1272" width="11.42578125" style="1"/>
    <col min="1273" max="1273" width="16" style="1" customWidth="1"/>
    <col min="1274" max="1280" width="17.5703125" style="1" customWidth="1"/>
    <col min="1281" max="1281" width="7.85546875" style="1" customWidth="1"/>
    <col min="1282" max="1282" width="14.28515625" style="1" customWidth="1"/>
    <col min="1283" max="1283" width="7.85546875" style="1" customWidth="1"/>
    <col min="1284" max="1528" width="11.42578125" style="1"/>
    <col min="1529" max="1529" width="16" style="1" customWidth="1"/>
    <col min="1530" max="1536" width="17.5703125" style="1" customWidth="1"/>
    <col min="1537" max="1537" width="7.85546875" style="1" customWidth="1"/>
    <col min="1538" max="1538" width="14.28515625" style="1" customWidth="1"/>
    <col min="1539" max="1539" width="7.85546875" style="1" customWidth="1"/>
    <col min="1540" max="1784" width="11.42578125" style="1"/>
    <col min="1785" max="1785" width="16" style="1" customWidth="1"/>
    <col min="1786" max="1792" width="17.5703125" style="1" customWidth="1"/>
    <col min="1793" max="1793" width="7.85546875" style="1" customWidth="1"/>
    <col min="1794" max="1794" width="14.28515625" style="1" customWidth="1"/>
    <col min="1795" max="1795" width="7.85546875" style="1" customWidth="1"/>
    <col min="1796" max="2040" width="11.42578125" style="1"/>
    <col min="2041" max="2041" width="16" style="1" customWidth="1"/>
    <col min="2042" max="2048" width="17.5703125" style="1" customWidth="1"/>
    <col min="2049" max="2049" width="7.85546875" style="1" customWidth="1"/>
    <col min="2050" max="2050" width="14.28515625" style="1" customWidth="1"/>
    <col min="2051" max="2051" width="7.85546875" style="1" customWidth="1"/>
    <col min="2052" max="2296" width="11.42578125" style="1"/>
    <col min="2297" max="2297" width="16" style="1" customWidth="1"/>
    <col min="2298" max="2304" width="17.5703125" style="1" customWidth="1"/>
    <col min="2305" max="2305" width="7.85546875" style="1" customWidth="1"/>
    <col min="2306" max="2306" width="14.28515625" style="1" customWidth="1"/>
    <col min="2307" max="2307" width="7.85546875" style="1" customWidth="1"/>
    <col min="2308" max="2552" width="11.42578125" style="1"/>
    <col min="2553" max="2553" width="16" style="1" customWidth="1"/>
    <col min="2554" max="2560" width="17.5703125" style="1" customWidth="1"/>
    <col min="2561" max="2561" width="7.85546875" style="1" customWidth="1"/>
    <col min="2562" max="2562" width="14.28515625" style="1" customWidth="1"/>
    <col min="2563" max="2563" width="7.85546875" style="1" customWidth="1"/>
    <col min="2564" max="2808" width="11.42578125" style="1"/>
    <col min="2809" max="2809" width="16" style="1" customWidth="1"/>
    <col min="2810" max="2816" width="17.5703125" style="1" customWidth="1"/>
    <col min="2817" max="2817" width="7.85546875" style="1" customWidth="1"/>
    <col min="2818" max="2818" width="14.28515625" style="1" customWidth="1"/>
    <col min="2819" max="2819" width="7.85546875" style="1" customWidth="1"/>
    <col min="2820" max="3064" width="11.42578125" style="1"/>
    <col min="3065" max="3065" width="16" style="1" customWidth="1"/>
    <col min="3066" max="3072" width="17.5703125" style="1" customWidth="1"/>
    <col min="3073" max="3073" width="7.85546875" style="1" customWidth="1"/>
    <col min="3074" max="3074" width="14.28515625" style="1" customWidth="1"/>
    <col min="3075" max="3075" width="7.85546875" style="1" customWidth="1"/>
    <col min="3076" max="3320" width="11.42578125" style="1"/>
    <col min="3321" max="3321" width="16" style="1" customWidth="1"/>
    <col min="3322" max="3328" width="17.5703125" style="1" customWidth="1"/>
    <col min="3329" max="3329" width="7.85546875" style="1" customWidth="1"/>
    <col min="3330" max="3330" width="14.28515625" style="1" customWidth="1"/>
    <col min="3331" max="3331" width="7.85546875" style="1" customWidth="1"/>
    <col min="3332" max="3576" width="11.42578125" style="1"/>
    <col min="3577" max="3577" width="16" style="1" customWidth="1"/>
    <col min="3578" max="3584" width="17.5703125" style="1" customWidth="1"/>
    <col min="3585" max="3585" width="7.85546875" style="1" customWidth="1"/>
    <col min="3586" max="3586" width="14.28515625" style="1" customWidth="1"/>
    <col min="3587" max="3587" width="7.85546875" style="1" customWidth="1"/>
    <col min="3588" max="3832" width="11.42578125" style="1"/>
    <col min="3833" max="3833" width="16" style="1" customWidth="1"/>
    <col min="3834" max="3840" width="17.5703125" style="1" customWidth="1"/>
    <col min="3841" max="3841" width="7.85546875" style="1" customWidth="1"/>
    <col min="3842" max="3842" width="14.28515625" style="1" customWidth="1"/>
    <col min="3843" max="3843" width="7.85546875" style="1" customWidth="1"/>
    <col min="3844" max="4088" width="11.42578125" style="1"/>
    <col min="4089" max="4089" width="16" style="1" customWidth="1"/>
    <col min="4090" max="4096" width="17.5703125" style="1" customWidth="1"/>
    <col min="4097" max="4097" width="7.85546875" style="1" customWidth="1"/>
    <col min="4098" max="4098" width="14.28515625" style="1" customWidth="1"/>
    <col min="4099" max="4099" width="7.85546875" style="1" customWidth="1"/>
    <col min="4100" max="4344" width="11.42578125" style="1"/>
    <col min="4345" max="4345" width="16" style="1" customWidth="1"/>
    <col min="4346" max="4352" width="17.5703125" style="1" customWidth="1"/>
    <col min="4353" max="4353" width="7.85546875" style="1" customWidth="1"/>
    <col min="4354" max="4354" width="14.28515625" style="1" customWidth="1"/>
    <col min="4355" max="4355" width="7.85546875" style="1" customWidth="1"/>
    <col min="4356" max="4600" width="11.42578125" style="1"/>
    <col min="4601" max="4601" width="16" style="1" customWidth="1"/>
    <col min="4602" max="4608" width="17.5703125" style="1" customWidth="1"/>
    <col min="4609" max="4609" width="7.85546875" style="1" customWidth="1"/>
    <col min="4610" max="4610" width="14.28515625" style="1" customWidth="1"/>
    <col min="4611" max="4611" width="7.85546875" style="1" customWidth="1"/>
    <col min="4612" max="4856" width="11.42578125" style="1"/>
    <col min="4857" max="4857" width="16" style="1" customWidth="1"/>
    <col min="4858" max="4864" width="17.5703125" style="1" customWidth="1"/>
    <col min="4865" max="4865" width="7.85546875" style="1" customWidth="1"/>
    <col min="4866" max="4866" width="14.28515625" style="1" customWidth="1"/>
    <col min="4867" max="4867" width="7.85546875" style="1" customWidth="1"/>
    <col min="4868" max="5112" width="11.42578125" style="1"/>
    <col min="5113" max="5113" width="16" style="1" customWidth="1"/>
    <col min="5114" max="5120" width="17.5703125" style="1" customWidth="1"/>
    <col min="5121" max="5121" width="7.85546875" style="1" customWidth="1"/>
    <col min="5122" max="5122" width="14.28515625" style="1" customWidth="1"/>
    <col min="5123" max="5123" width="7.85546875" style="1" customWidth="1"/>
    <col min="5124" max="5368" width="11.42578125" style="1"/>
    <col min="5369" max="5369" width="16" style="1" customWidth="1"/>
    <col min="5370" max="5376" width="17.5703125" style="1" customWidth="1"/>
    <col min="5377" max="5377" width="7.85546875" style="1" customWidth="1"/>
    <col min="5378" max="5378" width="14.28515625" style="1" customWidth="1"/>
    <col min="5379" max="5379" width="7.85546875" style="1" customWidth="1"/>
    <col min="5380" max="5624" width="11.42578125" style="1"/>
    <col min="5625" max="5625" width="16" style="1" customWidth="1"/>
    <col min="5626" max="5632" width="17.5703125" style="1" customWidth="1"/>
    <col min="5633" max="5633" width="7.85546875" style="1" customWidth="1"/>
    <col min="5634" max="5634" width="14.28515625" style="1" customWidth="1"/>
    <col min="5635" max="5635" width="7.85546875" style="1" customWidth="1"/>
    <col min="5636" max="5880" width="11.42578125" style="1"/>
    <col min="5881" max="5881" width="16" style="1" customWidth="1"/>
    <col min="5882" max="5888" width="17.5703125" style="1" customWidth="1"/>
    <col min="5889" max="5889" width="7.85546875" style="1" customWidth="1"/>
    <col min="5890" max="5890" width="14.28515625" style="1" customWidth="1"/>
    <col min="5891" max="5891" width="7.85546875" style="1" customWidth="1"/>
    <col min="5892" max="6136" width="11.42578125" style="1"/>
    <col min="6137" max="6137" width="16" style="1" customWidth="1"/>
    <col min="6138" max="6144" width="17.5703125" style="1" customWidth="1"/>
    <col min="6145" max="6145" width="7.85546875" style="1" customWidth="1"/>
    <col min="6146" max="6146" width="14.28515625" style="1" customWidth="1"/>
    <col min="6147" max="6147" width="7.85546875" style="1" customWidth="1"/>
    <col min="6148" max="6392" width="11.42578125" style="1"/>
    <col min="6393" max="6393" width="16" style="1" customWidth="1"/>
    <col min="6394" max="6400" width="17.5703125" style="1" customWidth="1"/>
    <col min="6401" max="6401" width="7.85546875" style="1" customWidth="1"/>
    <col min="6402" max="6402" width="14.28515625" style="1" customWidth="1"/>
    <col min="6403" max="6403" width="7.85546875" style="1" customWidth="1"/>
    <col min="6404" max="6648" width="11.42578125" style="1"/>
    <col min="6649" max="6649" width="16" style="1" customWidth="1"/>
    <col min="6650" max="6656" width="17.5703125" style="1" customWidth="1"/>
    <col min="6657" max="6657" width="7.85546875" style="1" customWidth="1"/>
    <col min="6658" max="6658" width="14.28515625" style="1" customWidth="1"/>
    <col min="6659" max="6659" width="7.85546875" style="1" customWidth="1"/>
    <col min="6660" max="6904" width="11.42578125" style="1"/>
    <col min="6905" max="6905" width="16" style="1" customWidth="1"/>
    <col min="6906" max="6912" width="17.5703125" style="1" customWidth="1"/>
    <col min="6913" max="6913" width="7.85546875" style="1" customWidth="1"/>
    <col min="6914" max="6914" width="14.28515625" style="1" customWidth="1"/>
    <col min="6915" max="6915" width="7.85546875" style="1" customWidth="1"/>
    <col min="6916" max="7160" width="11.42578125" style="1"/>
    <col min="7161" max="7161" width="16" style="1" customWidth="1"/>
    <col min="7162" max="7168" width="17.5703125" style="1" customWidth="1"/>
    <col min="7169" max="7169" width="7.85546875" style="1" customWidth="1"/>
    <col min="7170" max="7170" width="14.28515625" style="1" customWidth="1"/>
    <col min="7171" max="7171" width="7.85546875" style="1" customWidth="1"/>
    <col min="7172" max="7416" width="11.42578125" style="1"/>
    <col min="7417" max="7417" width="16" style="1" customWidth="1"/>
    <col min="7418" max="7424" width="17.5703125" style="1" customWidth="1"/>
    <col min="7425" max="7425" width="7.85546875" style="1" customWidth="1"/>
    <col min="7426" max="7426" width="14.28515625" style="1" customWidth="1"/>
    <col min="7427" max="7427" width="7.85546875" style="1" customWidth="1"/>
    <col min="7428" max="7672" width="11.42578125" style="1"/>
    <col min="7673" max="7673" width="16" style="1" customWidth="1"/>
    <col min="7674" max="7680" width="17.5703125" style="1" customWidth="1"/>
    <col min="7681" max="7681" width="7.85546875" style="1" customWidth="1"/>
    <col min="7682" max="7682" width="14.28515625" style="1" customWidth="1"/>
    <col min="7683" max="7683" width="7.85546875" style="1" customWidth="1"/>
    <col min="7684" max="7928" width="11.42578125" style="1"/>
    <col min="7929" max="7929" width="16" style="1" customWidth="1"/>
    <col min="7930" max="7936" width="17.5703125" style="1" customWidth="1"/>
    <col min="7937" max="7937" width="7.85546875" style="1" customWidth="1"/>
    <col min="7938" max="7938" width="14.28515625" style="1" customWidth="1"/>
    <col min="7939" max="7939" width="7.85546875" style="1" customWidth="1"/>
    <col min="7940" max="8184" width="11.42578125" style="1"/>
    <col min="8185" max="8185" width="16" style="1" customWidth="1"/>
    <col min="8186" max="8192" width="17.5703125" style="1" customWidth="1"/>
    <col min="8193" max="8193" width="7.85546875" style="1" customWidth="1"/>
    <col min="8194" max="8194" width="14.28515625" style="1" customWidth="1"/>
    <col min="8195" max="8195" width="7.85546875" style="1" customWidth="1"/>
    <col min="8196" max="8440" width="11.42578125" style="1"/>
    <col min="8441" max="8441" width="16" style="1" customWidth="1"/>
    <col min="8442" max="8448" width="17.5703125" style="1" customWidth="1"/>
    <col min="8449" max="8449" width="7.85546875" style="1" customWidth="1"/>
    <col min="8450" max="8450" width="14.28515625" style="1" customWidth="1"/>
    <col min="8451" max="8451" width="7.85546875" style="1" customWidth="1"/>
    <col min="8452" max="8696" width="11.42578125" style="1"/>
    <col min="8697" max="8697" width="16" style="1" customWidth="1"/>
    <col min="8698" max="8704" width="17.5703125" style="1" customWidth="1"/>
    <col min="8705" max="8705" width="7.85546875" style="1" customWidth="1"/>
    <col min="8706" max="8706" width="14.28515625" style="1" customWidth="1"/>
    <col min="8707" max="8707" width="7.85546875" style="1" customWidth="1"/>
    <col min="8708" max="8952" width="11.42578125" style="1"/>
    <col min="8953" max="8953" width="16" style="1" customWidth="1"/>
    <col min="8954" max="8960" width="17.5703125" style="1" customWidth="1"/>
    <col min="8961" max="8961" width="7.85546875" style="1" customWidth="1"/>
    <col min="8962" max="8962" width="14.28515625" style="1" customWidth="1"/>
    <col min="8963" max="8963" width="7.85546875" style="1" customWidth="1"/>
    <col min="8964" max="9208" width="11.42578125" style="1"/>
    <col min="9209" max="9209" width="16" style="1" customWidth="1"/>
    <col min="9210" max="9216" width="17.5703125" style="1" customWidth="1"/>
    <col min="9217" max="9217" width="7.85546875" style="1" customWidth="1"/>
    <col min="9218" max="9218" width="14.28515625" style="1" customWidth="1"/>
    <col min="9219" max="9219" width="7.85546875" style="1" customWidth="1"/>
    <col min="9220" max="9464" width="11.42578125" style="1"/>
    <col min="9465" max="9465" width="16" style="1" customWidth="1"/>
    <col min="9466" max="9472" width="17.5703125" style="1" customWidth="1"/>
    <col min="9473" max="9473" width="7.85546875" style="1" customWidth="1"/>
    <col min="9474" max="9474" width="14.28515625" style="1" customWidth="1"/>
    <col min="9475" max="9475" width="7.85546875" style="1" customWidth="1"/>
    <col min="9476" max="9720" width="11.42578125" style="1"/>
    <col min="9721" max="9721" width="16" style="1" customWidth="1"/>
    <col min="9722" max="9728" width="17.5703125" style="1" customWidth="1"/>
    <col min="9729" max="9729" width="7.85546875" style="1" customWidth="1"/>
    <col min="9730" max="9730" width="14.28515625" style="1" customWidth="1"/>
    <col min="9731" max="9731" width="7.85546875" style="1" customWidth="1"/>
    <col min="9732" max="9976" width="11.42578125" style="1"/>
    <col min="9977" max="9977" width="16" style="1" customWidth="1"/>
    <col min="9978" max="9984" width="17.5703125" style="1" customWidth="1"/>
    <col min="9985" max="9985" width="7.85546875" style="1" customWidth="1"/>
    <col min="9986" max="9986" width="14.28515625" style="1" customWidth="1"/>
    <col min="9987" max="9987" width="7.85546875" style="1" customWidth="1"/>
    <col min="9988" max="10232" width="11.42578125" style="1"/>
    <col min="10233" max="10233" width="16" style="1" customWidth="1"/>
    <col min="10234" max="10240" width="17.5703125" style="1" customWidth="1"/>
    <col min="10241" max="10241" width="7.85546875" style="1" customWidth="1"/>
    <col min="10242" max="10242" width="14.28515625" style="1" customWidth="1"/>
    <col min="10243" max="10243" width="7.85546875" style="1" customWidth="1"/>
    <col min="10244" max="10488" width="11.42578125" style="1"/>
    <col min="10489" max="10489" width="16" style="1" customWidth="1"/>
    <col min="10490" max="10496" width="17.5703125" style="1" customWidth="1"/>
    <col min="10497" max="10497" width="7.85546875" style="1" customWidth="1"/>
    <col min="10498" max="10498" width="14.28515625" style="1" customWidth="1"/>
    <col min="10499" max="10499" width="7.85546875" style="1" customWidth="1"/>
    <col min="10500" max="10744" width="11.42578125" style="1"/>
    <col min="10745" max="10745" width="16" style="1" customWidth="1"/>
    <col min="10746" max="10752" width="17.5703125" style="1" customWidth="1"/>
    <col min="10753" max="10753" width="7.85546875" style="1" customWidth="1"/>
    <col min="10754" max="10754" width="14.28515625" style="1" customWidth="1"/>
    <col min="10755" max="10755" width="7.85546875" style="1" customWidth="1"/>
    <col min="10756" max="11000" width="11.42578125" style="1"/>
    <col min="11001" max="11001" width="16" style="1" customWidth="1"/>
    <col min="11002" max="11008" width="17.5703125" style="1" customWidth="1"/>
    <col min="11009" max="11009" width="7.85546875" style="1" customWidth="1"/>
    <col min="11010" max="11010" width="14.28515625" style="1" customWidth="1"/>
    <col min="11011" max="11011" width="7.85546875" style="1" customWidth="1"/>
    <col min="11012" max="11256" width="11.42578125" style="1"/>
    <col min="11257" max="11257" width="16" style="1" customWidth="1"/>
    <col min="11258" max="11264" width="17.5703125" style="1" customWidth="1"/>
    <col min="11265" max="11265" width="7.85546875" style="1" customWidth="1"/>
    <col min="11266" max="11266" width="14.28515625" style="1" customWidth="1"/>
    <col min="11267" max="11267" width="7.85546875" style="1" customWidth="1"/>
    <col min="11268" max="11512" width="11.42578125" style="1"/>
    <col min="11513" max="11513" width="16" style="1" customWidth="1"/>
    <col min="11514" max="11520" width="17.5703125" style="1" customWidth="1"/>
    <col min="11521" max="11521" width="7.85546875" style="1" customWidth="1"/>
    <col min="11522" max="11522" width="14.28515625" style="1" customWidth="1"/>
    <col min="11523" max="11523" width="7.85546875" style="1" customWidth="1"/>
    <col min="11524" max="11768" width="11.42578125" style="1"/>
    <col min="11769" max="11769" width="16" style="1" customWidth="1"/>
    <col min="11770" max="11776" width="17.5703125" style="1" customWidth="1"/>
    <col min="11777" max="11777" width="7.85546875" style="1" customWidth="1"/>
    <col min="11778" max="11778" width="14.28515625" style="1" customWidth="1"/>
    <col min="11779" max="11779" width="7.85546875" style="1" customWidth="1"/>
    <col min="11780" max="12024" width="11.42578125" style="1"/>
    <col min="12025" max="12025" width="16" style="1" customWidth="1"/>
    <col min="12026" max="12032" width="17.5703125" style="1" customWidth="1"/>
    <col min="12033" max="12033" width="7.85546875" style="1" customWidth="1"/>
    <col min="12034" max="12034" width="14.28515625" style="1" customWidth="1"/>
    <col min="12035" max="12035" width="7.85546875" style="1" customWidth="1"/>
    <col min="12036" max="12280" width="11.42578125" style="1"/>
    <col min="12281" max="12281" width="16" style="1" customWidth="1"/>
    <col min="12282" max="12288" width="17.5703125" style="1" customWidth="1"/>
    <col min="12289" max="12289" width="7.85546875" style="1" customWidth="1"/>
    <col min="12290" max="12290" width="14.28515625" style="1" customWidth="1"/>
    <col min="12291" max="12291" width="7.85546875" style="1" customWidth="1"/>
    <col min="12292" max="12536" width="11.42578125" style="1"/>
    <col min="12537" max="12537" width="16" style="1" customWidth="1"/>
    <col min="12538" max="12544" width="17.5703125" style="1" customWidth="1"/>
    <col min="12545" max="12545" width="7.85546875" style="1" customWidth="1"/>
    <col min="12546" max="12546" width="14.28515625" style="1" customWidth="1"/>
    <col min="12547" max="12547" width="7.85546875" style="1" customWidth="1"/>
    <col min="12548" max="12792" width="11.42578125" style="1"/>
    <col min="12793" max="12793" width="16" style="1" customWidth="1"/>
    <col min="12794" max="12800" width="17.5703125" style="1" customWidth="1"/>
    <col min="12801" max="12801" width="7.85546875" style="1" customWidth="1"/>
    <col min="12802" max="12802" width="14.28515625" style="1" customWidth="1"/>
    <col min="12803" max="12803" width="7.85546875" style="1" customWidth="1"/>
    <col min="12804" max="13048" width="11.42578125" style="1"/>
    <col min="13049" max="13049" width="16" style="1" customWidth="1"/>
    <col min="13050" max="13056" width="17.5703125" style="1" customWidth="1"/>
    <col min="13057" max="13057" width="7.85546875" style="1" customWidth="1"/>
    <col min="13058" max="13058" width="14.28515625" style="1" customWidth="1"/>
    <col min="13059" max="13059" width="7.85546875" style="1" customWidth="1"/>
    <col min="13060" max="13304" width="11.42578125" style="1"/>
    <col min="13305" max="13305" width="16" style="1" customWidth="1"/>
    <col min="13306" max="13312" width="17.5703125" style="1" customWidth="1"/>
    <col min="13313" max="13313" width="7.85546875" style="1" customWidth="1"/>
    <col min="13314" max="13314" width="14.28515625" style="1" customWidth="1"/>
    <col min="13315" max="13315" width="7.85546875" style="1" customWidth="1"/>
    <col min="13316" max="13560" width="11.42578125" style="1"/>
    <col min="13561" max="13561" width="16" style="1" customWidth="1"/>
    <col min="13562" max="13568" width="17.5703125" style="1" customWidth="1"/>
    <col min="13569" max="13569" width="7.85546875" style="1" customWidth="1"/>
    <col min="13570" max="13570" width="14.28515625" style="1" customWidth="1"/>
    <col min="13571" max="13571" width="7.85546875" style="1" customWidth="1"/>
    <col min="13572" max="13816" width="11.42578125" style="1"/>
    <col min="13817" max="13817" width="16" style="1" customWidth="1"/>
    <col min="13818" max="13824" width="17.5703125" style="1" customWidth="1"/>
    <col min="13825" max="13825" width="7.85546875" style="1" customWidth="1"/>
    <col min="13826" max="13826" width="14.28515625" style="1" customWidth="1"/>
    <col min="13827" max="13827" width="7.85546875" style="1" customWidth="1"/>
    <col min="13828" max="14072" width="11.42578125" style="1"/>
    <col min="14073" max="14073" width="16" style="1" customWidth="1"/>
    <col min="14074" max="14080" width="17.5703125" style="1" customWidth="1"/>
    <col min="14081" max="14081" width="7.85546875" style="1" customWidth="1"/>
    <col min="14082" max="14082" width="14.28515625" style="1" customWidth="1"/>
    <col min="14083" max="14083" width="7.85546875" style="1" customWidth="1"/>
    <col min="14084" max="14328" width="11.42578125" style="1"/>
    <col min="14329" max="14329" width="16" style="1" customWidth="1"/>
    <col min="14330" max="14336" width="17.5703125" style="1" customWidth="1"/>
    <col min="14337" max="14337" width="7.85546875" style="1" customWidth="1"/>
    <col min="14338" max="14338" width="14.28515625" style="1" customWidth="1"/>
    <col min="14339" max="14339" width="7.85546875" style="1" customWidth="1"/>
    <col min="14340" max="14584" width="11.42578125" style="1"/>
    <col min="14585" max="14585" width="16" style="1" customWidth="1"/>
    <col min="14586" max="14592" width="17.5703125" style="1" customWidth="1"/>
    <col min="14593" max="14593" width="7.85546875" style="1" customWidth="1"/>
    <col min="14594" max="14594" width="14.28515625" style="1" customWidth="1"/>
    <col min="14595" max="14595" width="7.85546875" style="1" customWidth="1"/>
    <col min="14596" max="14840" width="11.42578125" style="1"/>
    <col min="14841" max="14841" width="16" style="1" customWidth="1"/>
    <col min="14842" max="14848" width="17.5703125" style="1" customWidth="1"/>
    <col min="14849" max="14849" width="7.85546875" style="1" customWidth="1"/>
    <col min="14850" max="14850" width="14.28515625" style="1" customWidth="1"/>
    <col min="14851" max="14851" width="7.85546875" style="1" customWidth="1"/>
    <col min="14852" max="15096" width="11.42578125" style="1"/>
    <col min="15097" max="15097" width="16" style="1" customWidth="1"/>
    <col min="15098" max="15104" width="17.5703125" style="1" customWidth="1"/>
    <col min="15105" max="15105" width="7.85546875" style="1" customWidth="1"/>
    <col min="15106" max="15106" width="14.28515625" style="1" customWidth="1"/>
    <col min="15107" max="15107" width="7.85546875" style="1" customWidth="1"/>
    <col min="15108" max="15352" width="11.42578125" style="1"/>
    <col min="15353" max="15353" width="16" style="1" customWidth="1"/>
    <col min="15354" max="15360" width="17.5703125" style="1" customWidth="1"/>
    <col min="15361" max="15361" width="7.85546875" style="1" customWidth="1"/>
    <col min="15362" max="15362" width="14.28515625" style="1" customWidth="1"/>
    <col min="15363" max="15363" width="7.85546875" style="1" customWidth="1"/>
    <col min="15364" max="15608" width="11.42578125" style="1"/>
    <col min="15609" max="15609" width="16" style="1" customWidth="1"/>
    <col min="15610" max="15616" width="17.5703125" style="1" customWidth="1"/>
    <col min="15617" max="15617" width="7.85546875" style="1" customWidth="1"/>
    <col min="15618" max="15618" width="14.28515625" style="1" customWidth="1"/>
    <col min="15619" max="15619" width="7.85546875" style="1" customWidth="1"/>
    <col min="15620" max="15864" width="11.42578125" style="1"/>
    <col min="15865" max="15865" width="16" style="1" customWidth="1"/>
    <col min="15866" max="15872" width="17.5703125" style="1" customWidth="1"/>
    <col min="15873" max="15873" width="7.85546875" style="1" customWidth="1"/>
    <col min="15874" max="15874" width="14.28515625" style="1" customWidth="1"/>
    <col min="15875" max="15875" width="7.85546875" style="1" customWidth="1"/>
    <col min="15876" max="16120" width="11.42578125" style="1"/>
    <col min="16121" max="16121" width="16" style="1" customWidth="1"/>
    <col min="16122" max="16128" width="17.5703125" style="1" customWidth="1"/>
    <col min="16129" max="16129" width="7.85546875" style="1" customWidth="1"/>
    <col min="16130" max="16130" width="14.28515625" style="1" customWidth="1"/>
    <col min="16131" max="16131" width="7.85546875" style="1" customWidth="1"/>
    <col min="16132" max="16384" width="11.42578125" style="1"/>
  </cols>
  <sheetData>
    <row r="1" spans="1:11" x14ac:dyDescent="0.2">
      <c r="A1" s="15" t="s">
        <v>54</v>
      </c>
      <c r="B1" s="15"/>
      <c r="C1" s="15"/>
      <c r="D1" s="15"/>
      <c r="E1" s="15"/>
      <c r="F1" s="17"/>
    </row>
    <row r="2" spans="1:11" x14ac:dyDescent="0.2">
      <c r="A2" s="15" t="s">
        <v>55</v>
      </c>
      <c r="B2" s="15"/>
      <c r="C2" s="15"/>
      <c r="D2" s="15"/>
      <c r="E2" s="15"/>
      <c r="F2" s="17"/>
    </row>
    <row r="3" spans="1:11" ht="18" x14ac:dyDescent="0.2">
      <c r="A3" s="225"/>
      <c r="B3" s="225"/>
      <c r="C3" s="225"/>
      <c r="D3" s="225"/>
      <c r="E3" s="225"/>
      <c r="F3" s="225"/>
    </row>
    <row r="4" spans="1:11" ht="26.25" customHeight="1" x14ac:dyDescent="0.25">
      <c r="A4" s="225" t="s">
        <v>63</v>
      </c>
      <c r="B4" s="225"/>
      <c r="C4" s="225"/>
      <c r="D4" s="225"/>
      <c r="E4" s="225"/>
      <c r="F4" s="225"/>
      <c r="G4" s="226"/>
      <c r="H4" s="226"/>
      <c r="I4" s="226"/>
      <c r="J4" s="226"/>
      <c r="K4" s="226"/>
    </row>
    <row r="5" spans="1:11" ht="21" customHeight="1" x14ac:dyDescent="0.2">
      <c r="A5" s="225" t="s">
        <v>56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1" s="9" customFormat="1" ht="13.5" thickBot="1" x14ac:dyDescent="0.25">
      <c r="A6" s="8"/>
      <c r="K6" s="10" t="s">
        <v>59</v>
      </c>
    </row>
    <row r="7" spans="1:11" s="9" customFormat="1" ht="24.75" customHeight="1" thickBot="1" x14ac:dyDescent="0.25">
      <c r="A7" s="18" t="s">
        <v>20</v>
      </c>
      <c r="B7" s="227" t="s">
        <v>24</v>
      </c>
      <c r="C7" s="228"/>
      <c r="D7" s="229"/>
      <c r="E7" s="229"/>
      <c r="F7" s="229"/>
      <c r="G7" s="229"/>
      <c r="H7" s="229"/>
      <c r="I7" s="229"/>
      <c r="J7" s="229"/>
      <c r="K7" s="230"/>
    </row>
    <row r="8" spans="1:11" s="9" customFormat="1" ht="68.25" customHeight="1" thickBot="1" x14ac:dyDescent="0.25">
      <c r="A8" s="19" t="s">
        <v>21</v>
      </c>
      <c r="B8" s="41" t="s">
        <v>40</v>
      </c>
      <c r="C8" s="41" t="s">
        <v>64</v>
      </c>
      <c r="D8" s="42" t="s">
        <v>41</v>
      </c>
      <c r="E8" s="41" t="s">
        <v>65</v>
      </c>
      <c r="F8" s="42" t="s">
        <v>42</v>
      </c>
      <c r="G8" s="42" t="s">
        <v>43</v>
      </c>
      <c r="H8" s="41" t="s">
        <v>66</v>
      </c>
      <c r="I8" s="42" t="s">
        <v>44</v>
      </c>
      <c r="J8" s="42" t="s">
        <v>22</v>
      </c>
      <c r="K8" s="43" t="s">
        <v>8</v>
      </c>
    </row>
    <row r="9" spans="1:11" s="9" customFormat="1" ht="12.75" customHeight="1" x14ac:dyDescent="0.2">
      <c r="A9" s="11">
        <v>636</v>
      </c>
      <c r="B9" s="52"/>
      <c r="C9" s="113"/>
      <c r="D9" s="53"/>
      <c r="E9" s="119"/>
      <c r="F9" s="54"/>
      <c r="G9" s="55"/>
      <c r="H9" s="124"/>
      <c r="I9" s="55"/>
      <c r="J9" s="56"/>
      <c r="K9" s="57"/>
    </row>
    <row r="10" spans="1:11" s="9" customFormat="1" ht="12.75" customHeight="1" x14ac:dyDescent="0.2">
      <c r="A10" s="12">
        <v>63622</v>
      </c>
      <c r="B10" s="58"/>
      <c r="C10" s="114"/>
      <c r="D10" s="59"/>
      <c r="E10" s="120"/>
      <c r="F10" s="60"/>
      <c r="G10" s="61">
        <v>2654.46</v>
      </c>
      <c r="H10" s="125">
        <v>2919.9</v>
      </c>
      <c r="I10" s="61"/>
      <c r="J10" s="62"/>
      <c r="K10" s="63"/>
    </row>
    <row r="11" spans="1:11" s="9" customFormat="1" ht="12.75" customHeight="1" x14ac:dyDescent="0.2">
      <c r="A11" s="12">
        <v>63623</v>
      </c>
      <c r="B11" s="58"/>
      <c r="C11" s="114"/>
      <c r="D11" s="59"/>
      <c r="E11" s="120"/>
      <c r="F11" s="60"/>
      <c r="G11" s="61">
        <v>663.61</v>
      </c>
      <c r="H11" s="125">
        <v>663.61</v>
      </c>
      <c r="I11" s="61"/>
      <c r="J11" s="62"/>
      <c r="K11" s="63"/>
    </row>
    <row r="12" spans="1:11" s="9" customFormat="1" x14ac:dyDescent="0.2">
      <c r="A12" s="13">
        <v>641</v>
      </c>
      <c r="B12" s="45"/>
      <c r="C12" s="115"/>
      <c r="D12" s="46"/>
      <c r="E12" s="121"/>
      <c r="F12" s="46"/>
      <c r="G12" s="46"/>
      <c r="H12" s="121"/>
      <c r="I12" s="46"/>
      <c r="J12" s="47"/>
      <c r="K12" s="48"/>
    </row>
    <row r="13" spans="1:11" s="9" customFormat="1" x14ac:dyDescent="0.2">
      <c r="A13" s="14">
        <v>64132</v>
      </c>
      <c r="B13" s="45"/>
      <c r="C13" s="115"/>
      <c r="D13" s="46">
        <v>0.97</v>
      </c>
      <c r="E13" s="121">
        <v>0.97</v>
      </c>
      <c r="F13" s="46"/>
      <c r="G13" s="46"/>
      <c r="H13" s="121"/>
      <c r="I13" s="46"/>
      <c r="J13" s="47"/>
      <c r="K13" s="48"/>
    </row>
    <row r="14" spans="1:11" s="9" customFormat="1" x14ac:dyDescent="0.2">
      <c r="A14" s="13">
        <v>652</v>
      </c>
      <c r="B14" s="45"/>
      <c r="C14" s="115"/>
      <c r="D14" s="46"/>
      <c r="E14" s="121"/>
      <c r="F14" s="46"/>
      <c r="G14" s="46"/>
      <c r="H14" s="121"/>
      <c r="I14" s="46"/>
      <c r="J14" s="47"/>
      <c r="K14" s="48"/>
    </row>
    <row r="15" spans="1:11" s="9" customFormat="1" x14ac:dyDescent="0.2">
      <c r="A15" s="14">
        <v>65269</v>
      </c>
      <c r="B15" s="45"/>
      <c r="C15" s="115"/>
      <c r="D15" s="46"/>
      <c r="E15" s="121"/>
      <c r="F15" s="46">
        <v>2189.9299999999998</v>
      </c>
      <c r="G15" s="46"/>
      <c r="H15" s="121"/>
      <c r="I15" s="46"/>
      <c r="J15" s="47"/>
      <c r="K15" s="48"/>
    </row>
    <row r="16" spans="1:11" s="9" customFormat="1" x14ac:dyDescent="0.2">
      <c r="A16" s="13">
        <v>661</v>
      </c>
      <c r="B16" s="45"/>
      <c r="C16" s="115"/>
      <c r="D16" s="46"/>
      <c r="E16" s="121"/>
      <c r="F16" s="46"/>
      <c r="G16" s="46"/>
      <c r="H16" s="121"/>
      <c r="I16" s="46"/>
      <c r="J16" s="47"/>
      <c r="K16" s="48"/>
    </row>
    <row r="17" spans="1:11" s="9" customFormat="1" x14ac:dyDescent="0.2">
      <c r="A17" s="14">
        <v>66151</v>
      </c>
      <c r="B17" s="45"/>
      <c r="C17" s="115"/>
      <c r="D17" s="46">
        <v>12263.59</v>
      </c>
      <c r="E17" s="121">
        <v>12263.59</v>
      </c>
      <c r="F17" s="46"/>
      <c r="G17" s="46"/>
      <c r="H17" s="121"/>
      <c r="I17" s="46"/>
      <c r="J17" s="47"/>
      <c r="K17" s="48"/>
    </row>
    <row r="18" spans="1:11" s="9" customFormat="1" x14ac:dyDescent="0.2">
      <c r="A18" s="13">
        <v>663</v>
      </c>
      <c r="B18" s="45"/>
      <c r="C18" s="115"/>
      <c r="D18" s="46"/>
      <c r="E18" s="121"/>
      <c r="F18" s="46"/>
      <c r="G18" s="46"/>
      <c r="H18" s="121"/>
      <c r="I18" s="46"/>
      <c r="J18" s="47"/>
      <c r="K18" s="48"/>
    </row>
    <row r="19" spans="1:11" s="9" customFormat="1" x14ac:dyDescent="0.2">
      <c r="A19" s="14">
        <v>66324</v>
      </c>
      <c r="B19" s="45"/>
      <c r="C19" s="115"/>
      <c r="D19" s="46"/>
      <c r="E19" s="121"/>
      <c r="F19" s="46"/>
      <c r="G19" s="46"/>
      <c r="H19" s="121"/>
      <c r="I19" s="46">
        <v>265.45</v>
      </c>
      <c r="J19" s="47"/>
      <c r="K19" s="48"/>
    </row>
    <row r="20" spans="1:11" s="9" customFormat="1" x14ac:dyDescent="0.2">
      <c r="A20" s="13">
        <v>671</v>
      </c>
      <c r="B20" s="45"/>
      <c r="C20" s="115"/>
      <c r="D20" s="46"/>
      <c r="E20" s="121"/>
      <c r="F20" s="46"/>
      <c r="G20" s="46"/>
      <c r="H20" s="121"/>
      <c r="I20" s="46"/>
      <c r="J20" s="47"/>
      <c r="K20" s="48"/>
    </row>
    <row r="21" spans="1:11" s="9" customFormat="1" x14ac:dyDescent="0.2">
      <c r="A21" s="14">
        <v>67111</v>
      </c>
      <c r="B21" s="45">
        <v>66308.3</v>
      </c>
      <c r="C21" s="115">
        <v>66308.3</v>
      </c>
      <c r="D21" s="46"/>
      <c r="E21" s="121"/>
      <c r="F21" s="46"/>
      <c r="G21" s="46"/>
      <c r="H21" s="121"/>
      <c r="I21" s="46"/>
      <c r="J21" s="47"/>
      <c r="K21" s="48"/>
    </row>
    <row r="22" spans="1:11" s="9" customFormat="1" x14ac:dyDescent="0.2">
      <c r="A22" s="14">
        <v>67121</v>
      </c>
      <c r="B22" s="64">
        <v>4034.78</v>
      </c>
      <c r="C22" s="116">
        <v>5034.78</v>
      </c>
      <c r="D22" s="46"/>
      <c r="E22" s="121"/>
      <c r="F22" s="46"/>
      <c r="G22" s="46"/>
      <c r="H22" s="121"/>
      <c r="I22" s="46"/>
      <c r="J22" s="47"/>
      <c r="K22" s="48"/>
    </row>
    <row r="23" spans="1:11" s="9" customFormat="1" ht="13.5" thickBot="1" x14ac:dyDescent="0.25">
      <c r="A23" s="44">
        <v>922</v>
      </c>
      <c r="B23" s="65">
        <v>663.61</v>
      </c>
      <c r="C23" s="117">
        <v>3982.09</v>
      </c>
      <c r="D23" s="66">
        <f>35000/7.5345</f>
        <v>4645.298294511912</v>
      </c>
      <c r="E23" s="122">
        <v>6682.24</v>
      </c>
      <c r="F23" s="66"/>
      <c r="G23" s="66"/>
      <c r="H23" s="122"/>
      <c r="I23" s="66"/>
      <c r="J23" s="67"/>
      <c r="K23" s="68"/>
    </row>
    <row r="24" spans="1:11" s="9" customFormat="1" ht="30" customHeight="1" thickBot="1" x14ac:dyDescent="0.25">
      <c r="A24" s="123" t="s">
        <v>23</v>
      </c>
      <c r="B24" s="49">
        <f>SUM(B9:B23)</f>
        <v>71006.69</v>
      </c>
      <c r="C24" s="118">
        <f>SUM(C21:C23)</f>
        <v>75325.17</v>
      </c>
      <c r="D24" s="49">
        <f>SUM(D9:D23)</f>
        <v>16909.858294511912</v>
      </c>
      <c r="E24" s="118">
        <f>SUM(E11:E23)</f>
        <v>18946.8</v>
      </c>
      <c r="F24" s="49">
        <f t="shared" ref="F24:K24" si="0">SUM(F9:F23)</f>
        <v>2189.9299999999998</v>
      </c>
      <c r="G24" s="49">
        <f t="shared" si="0"/>
        <v>3318.07</v>
      </c>
      <c r="H24" s="118">
        <f t="shared" si="0"/>
        <v>3583.51</v>
      </c>
      <c r="I24" s="49">
        <f t="shared" si="0"/>
        <v>265.45</v>
      </c>
      <c r="J24" s="49">
        <f t="shared" si="0"/>
        <v>0</v>
      </c>
      <c r="K24" s="49">
        <f t="shared" si="0"/>
        <v>0</v>
      </c>
    </row>
    <row r="25" spans="1:11" s="9" customFormat="1" ht="45" customHeight="1" thickBot="1" x14ac:dyDescent="0.25">
      <c r="A25" s="123" t="s">
        <v>25</v>
      </c>
      <c r="B25" s="231">
        <f>SUM(C24,E24,F24,H24,I24)</f>
        <v>100310.85999999999</v>
      </c>
      <c r="C25" s="232"/>
      <c r="D25" s="232"/>
      <c r="E25" s="232"/>
      <c r="F25" s="232"/>
      <c r="G25" s="232"/>
      <c r="H25" s="232"/>
      <c r="I25" s="232"/>
      <c r="J25" s="232"/>
      <c r="K25" s="233"/>
    </row>
    <row r="26" spans="1:11" ht="13.5" customHeight="1" x14ac:dyDescent="0.2"/>
    <row r="27" spans="1:11" ht="13.5" customHeight="1" x14ac:dyDescent="0.2"/>
    <row r="28" spans="1:11" ht="13.5" customHeight="1" x14ac:dyDescent="0.2"/>
    <row r="29" spans="1:11" ht="13.5" customHeight="1" x14ac:dyDescent="0.2"/>
    <row r="30" spans="1:11" ht="13.5" customHeight="1" x14ac:dyDescent="0.2"/>
    <row r="31" spans="1:11" ht="22.5" customHeight="1" x14ac:dyDescent="0.2"/>
    <row r="32" spans="1:11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57" ht="28.5" customHeight="1" x14ac:dyDescent="0.2"/>
    <row r="81" ht="11.25" customHeight="1" x14ac:dyDescent="0.2"/>
    <row r="82" ht="24" customHeight="1" x14ac:dyDescent="0.2"/>
    <row r="83" ht="15" customHeight="1" x14ac:dyDescent="0.2"/>
    <row r="84" ht="11.25" customHeight="1" x14ac:dyDescent="0.2"/>
    <row r="86" ht="13.5" customHeight="1" x14ac:dyDescent="0.2"/>
    <row r="87" ht="12.75" customHeight="1" x14ac:dyDescent="0.2"/>
    <row r="88" ht="12.75" customHeight="1" x14ac:dyDescent="0.2"/>
    <row r="94" ht="19.5" customHeight="1" x14ac:dyDescent="0.2"/>
    <row r="95" ht="15" customHeight="1" x14ac:dyDescent="0.2"/>
    <row r="102" ht="22.5" customHeight="1" x14ac:dyDescent="0.2"/>
    <row r="107" ht="13.5" customHeight="1" x14ac:dyDescent="0.2"/>
    <row r="108" ht="13.5" customHeight="1" x14ac:dyDescent="0.2"/>
    <row r="109" ht="13.5" customHeight="1" x14ac:dyDescent="0.2"/>
    <row r="121" s="16" customFormat="1" ht="18" customHeight="1" x14ac:dyDescent="0.25"/>
    <row r="122" ht="28.5" customHeight="1" x14ac:dyDescent="0.2"/>
    <row r="126" ht="17.25" customHeight="1" x14ac:dyDescent="0.2"/>
    <row r="127" ht="13.5" customHeight="1" x14ac:dyDescent="0.2"/>
    <row r="133" ht="22.5" customHeight="1" x14ac:dyDescent="0.2"/>
    <row r="134" ht="22.5" customHeight="1" x14ac:dyDescent="0.2"/>
  </sheetData>
  <mergeCells count="5">
    <mergeCell ref="A3:F3"/>
    <mergeCell ref="A4:K4"/>
    <mergeCell ref="A5:K5"/>
    <mergeCell ref="B7:K7"/>
    <mergeCell ref="B25:K25"/>
  </mergeCells>
  <phoneticPr fontId="21" type="noConversion"/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E25EC-BD86-4CCD-A321-3CBF8B68B63F}">
  <sheetPr>
    <pageSetUpPr fitToPage="1"/>
  </sheetPr>
  <dimension ref="A1:Y55"/>
  <sheetViews>
    <sheetView tabSelected="1" topLeftCell="A34" workbookViewId="0">
      <selection activeCell="V35" sqref="V35"/>
    </sheetView>
  </sheetViews>
  <sheetFormatPr defaultColWidth="11.42578125" defaultRowHeight="12.75" x14ac:dyDescent="0.2"/>
  <cols>
    <col min="1" max="1" width="7.7109375" style="6" customWidth="1"/>
    <col min="2" max="2" width="22.42578125" style="7" customWidth="1"/>
    <col min="3" max="3" width="11.140625" style="112" customWidth="1"/>
    <col min="4" max="4" width="8.7109375" style="112" customWidth="1"/>
    <col min="5" max="5" width="11.5703125" style="112" customWidth="1"/>
    <col min="6" max="6" width="9.5703125" style="112" customWidth="1"/>
    <col min="7" max="7" width="8.7109375" style="112" customWidth="1"/>
    <col min="8" max="8" width="8.85546875" style="112" customWidth="1"/>
    <col min="9" max="9" width="8.5703125" style="112" customWidth="1"/>
    <col min="10" max="10" width="9.7109375" style="112" customWidth="1"/>
    <col min="11" max="11" width="9.42578125" style="112" customWidth="1"/>
    <col min="12" max="12" width="7.7109375" style="112" customWidth="1"/>
    <col min="13" max="13" width="9.140625" style="112" customWidth="1"/>
    <col min="14" max="14" width="9.28515625" style="112" customWidth="1"/>
    <col min="15" max="15" width="7.28515625" style="112" customWidth="1"/>
    <col min="16" max="16" width="7" style="112" customWidth="1"/>
    <col min="17" max="17" width="6.7109375" style="112" customWidth="1"/>
    <col min="18" max="18" width="7.7109375" style="112" customWidth="1"/>
    <col min="19" max="19" width="11.28515625" style="112" customWidth="1"/>
    <col min="20" max="20" width="12.140625" style="112" customWidth="1"/>
    <col min="21" max="24" width="11.42578125" style="1"/>
    <col min="25" max="25" width="50.85546875" style="1" customWidth="1"/>
    <col min="26" max="266" width="11.42578125" style="1"/>
    <col min="267" max="267" width="12.5703125" style="1" customWidth="1"/>
    <col min="268" max="268" width="34.28515625" style="1" customWidth="1"/>
    <col min="269" max="269" width="20.28515625" style="1" customWidth="1"/>
    <col min="270" max="276" width="13.7109375" style="1" customWidth="1"/>
    <col min="277" max="522" width="11.42578125" style="1"/>
    <col min="523" max="523" width="12.5703125" style="1" customWidth="1"/>
    <col min="524" max="524" width="34.28515625" style="1" customWidth="1"/>
    <col min="525" max="525" width="20.28515625" style="1" customWidth="1"/>
    <col min="526" max="532" width="13.7109375" style="1" customWidth="1"/>
    <col min="533" max="778" width="11.42578125" style="1"/>
    <col min="779" max="779" width="12.5703125" style="1" customWidth="1"/>
    <col min="780" max="780" width="34.28515625" style="1" customWidth="1"/>
    <col min="781" max="781" width="20.28515625" style="1" customWidth="1"/>
    <col min="782" max="788" width="13.7109375" style="1" customWidth="1"/>
    <col min="789" max="1034" width="11.42578125" style="1"/>
    <col min="1035" max="1035" width="12.5703125" style="1" customWidth="1"/>
    <col min="1036" max="1036" width="34.28515625" style="1" customWidth="1"/>
    <col min="1037" max="1037" width="20.28515625" style="1" customWidth="1"/>
    <col min="1038" max="1044" width="13.7109375" style="1" customWidth="1"/>
    <col min="1045" max="1290" width="11.42578125" style="1"/>
    <col min="1291" max="1291" width="12.5703125" style="1" customWidth="1"/>
    <col min="1292" max="1292" width="34.28515625" style="1" customWidth="1"/>
    <col min="1293" max="1293" width="20.28515625" style="1" customWidth="1"/>
    <col min="1294" max="1300" width="13.7109375" style="1" customWidth="1"/>
    <col min="1301" max="1546" width="11.42578125" style="1"/>
    <col min="1547" max="1547" width="12.5703125" style="1" customWidth="1"/>
    <col min="1548" max="1548" width="34.28515625" style="1" customWidth="1"/>
    <col min="1549" max="1549" width="20.28515625" style="1" customWidth="1"/>
    <col min="1550" max="1556" width="13.7109375" style="1" customWidth="1"/>
    <col min="1557" max="1802" width="11.42578125" style="1"/>
    <col min="1803" max="1803" width="12.5703125" style="1" customWidth="1"/>
    <col min="1804" max="1804" width="34.28515625" style="1" customWidth="1"/>
    <col min="1805" max="1805" width="20.28515625" style="1" customWidth="1"/>
    <col min="1806" max="1812" width="13.7109375" style="1" customWidth="1"/>
    <col min="1813" max="2058" width="11.42578125" style="1"/>
    <col min="2059" max="2059" width="12.5703125" style="1" customWidth="1"/>
    <col min="2060" max="2060" width="34.28515625" style="1" customWidth="1"/>
    <col min="2061" max="2061" width="20.28515625" style="1" customWidth="1"/>
    <col min="2062" max="2068" width="13.7109375" style="1" customWidth="1"/>
    <col min="2069" max="2314" width="11.42578125" style="1"/>
    <col min="2315" max="2315" width="12.5703125" style="1" customWidth="1"/>
    <col min="2316" max="2316" width="34.28515625" style="1" customWidth="1"/>
    <col min="2317" max="2317" width="20.28515625" style="1" customWidth="1"/>
    <col min="2318" max="2324" width="13.7109375" style="1" customWidth="1"/>
    <col min="2325" max="2570" width="11.42578125" style="1"/>
    <col min="2571" max="2571" width="12.5703125" style="1" customWidth="1"/>
    <col min="2572" max="2572" width="34.28515625" style="1" customWidth="1"/>
    <col min="2573" max="2573" width="20.28515625" style="1" customWidth="1"/>
    <col min="2574" max="2580" width="13.7109375" style="1" customWidth="1"/>
    <col min="2581" max="2826" width="11.42578125" style="1"/>
    <col min="2827" max="2827" width="12.5703125" style="1" customWidth="1"/>
    <col min="2828" max="2828" width="34.28515625" style="1" customWidth="1"/>
    <col min="2829" max="2829" width="20.28515625" style="1" customWidth="1"/>
    <col min="2830" max="2836" width="13.7109375" style="1" customWidth="1"/>
    <col min="2837" max="3082" width="11.42578125" style="1"/>
    <col min="3083" max="3083" width="12.5703125" style="1" customWidth="1"/>
    <col min="3084" max="3084" width="34.28515625" style="1" customWidth="1"/>
    <col min="3085" max="3085" width="20.28515625" style="1" customWidth="1"/>
    <col min="3086" max="3092" width="13.7109375" style="1" customWidth="1"/>
    <col min="3093" max="3338" width="11.42578125" style="1"/>
    <col min="3339" max="3339" width="12.5703125" style="1" customWidth="1"/>
    <col min="3340" max="3340" width="34.28515625" style="1" customWidth="1"/>
    <col min="3341" max="3341" width="20.28515625" style="1" customWidth="1"/>
    <col min="3342" max="3348" width="13.7109375" style="1" customWidth="1"/>
    <col min="3349" max="3594" width="11.42578125" style="1"/>
    <col min="3595" max="3595" width="12.5703125" style="1" customWidth="1"/>
    <col min="3596" max="3596" width="34.28515625" style="1" customWidth="1"/>
    <col min="3597" max="3597" width="20.28515625" style="1" customWidth="1"/>
    <col min="3598" max="3604" width="13.7109375" style="1" customWidth="1"/>
    <col min="3605" max="3850" width="11.42578125" style="1"/>
    <col min="3851" max="3851" width="12.5703125" style="1" customWidth="1"/>
    <col min="3852" max="3852" width="34.28515625" style="1" customWidth="1"/>
    <col min="3853" max="3853" width="20.28515625" style="1" customWidth="1"/>
    <col min="3854" max="3860" width="13.7109375" style="1" customWidth="1"/>
    <col min="3861" max="4106" width="11.42578125" style="1"/>
    <col min="4107" max="4107" width="12.5703125" style="1" customWidth="1"/>
    <col min="4108" max="4108" width="34.28515625" style="1" customWidth="1"/>
    <col min="4109" max="4109" width="20.28515625" style="1" customWidth="1"/>
    <col min="4110" max="4116" width="13.7109375" style="1" customWidth="1"/>
    <col min="4117" max="4362" width="11.42578125" style="1"/>
    <col min="4363" max="4363" width="12.5703125" style="1" customWidth="1"/>
    <col min="4364" max="4364" width="34.28515625" style="1" customWidth="1"/>
    <col min="4365" max="4365" width="20.28515625" style="1" customWidth="1"/>
    <col min="4366" max="4372" width="13.7109375" style="1" customWidth="1"/>
    <col min="4373" max="4618" width="11.42578125" style="1"/>
    <col min="4619" max="4619" width="12.5703125" style="1" customWidth="1"/>
    <col min="4620" max="4620" width="34.28515625" style="1" customWidth="1"/>
    <col min="4621" max="4621" width="20.28515625" style="1" customWidth="1"/>
    <col min="4622" max="4628" width="13.7109375" style="1" customWidth="1"/>
    <col min="4629" max="4874" width="11.42578125" style="1"/>
    <col min="4875" max="4875" width="12.5703125" style="1" customWidth="1"/>
    <col min="4876" max="4876" width="34.28515625" style="1" customWidth="1"/>
    <col min="4877" max="4877" width="20.28515625" style="1" customWidth="1"/>
    <col min="4878" max="4884" width="13.7109375" style="1" customWidth="1"/>
    <col min="4885" max="5130" width="11.42578125" style="1"/>
    <col min="5131" max="5131" width="12.5703125" style="1" customWidth="1"/>
    <col min="5132" max="5132" width="34.28515625" style="1" customWidth="1"/>
    <col min="5133" max="5133" width="20.28515625" style="1" customWidth="1"/>
    <col min="5134" max="5140" width="13.7109375" style="1" customWidth="1"/>
    <col min="5141" max="5386" width="11.42578125" style="1"/>
    <col min="5387" max="5387" width="12.5703125" style="1" customWidth="1"/>
    <col min="5388" max="5388" width="34.28515625" style="1" customWidth="1"/>
    <col min="5389" max="5389" width="20.28515625" style="1" customWidth="1"/>
    <col min="5390" max="5396" width="13.7109375" style="1" customWidth="1"/>
    <col min="5397" max="5642" width="11.42578125" style="1"/>
    <col min="5643" max="5643" width="12.5703125" style="1" customWidth="1"/>
    <col min="5644" max="5644" width="34.28515625" style="1" customWidth="1"/>
    <col min="5645" max="5645" width="20.28515625" style="1" customWidth="1"/>
    <col min="5646" max="5652" width="13.7109375" style="1" customWidth="1"/>
    <col min="5653" max="5898" width="11.42578125" style="1"/>
    <col min="5899" max="5899" width="12.5703125" style="1" customWidth="1"/>
    <col min="5900" max="5900" width="34.28515625" style="1" customWidth="1"/>
    <col min="5901" max="5901" width="20.28515625" style="1" customWidth="1"/>
    <col min="5902" max="5908" width="13.7109375" style="1" customWidth="1"/>
    <col min="5909" max="6154" width="11.42578125" style="1"/>
    <col min="6155" max="6155" width="12.5703125" style="1" customWidth="1"/>
    <col min="6156" max="6156" width="34.28515625" style="1" customWidth="1"/>
    <col min="6157" max="6157" width="20.28515625" style="1" customWidth="1"/>
    <col min="6158" max="6164" width="13.7109375" style="1" customWidth="1"/>
    <col min="6165" max="6410" width="11.42578125" style="1"/>
    <col min="6411" max="6411" width="12.5703125" style="1" customWidth="1"/>
    <col min="6412" max="6412" width="34.28515625" style="1" customWidth="1"/>
    <col min="6413" max="6413" width="20.28515625" style="1" customWidth="1"/>
    <col min="6414" max="6420" width="13.7109375" style="1" customWidth="1"/>
    <col min="6421" max="6666" width="11.42578125" style="1"/>
    <col min="6667" max="6667" width="12.5703125" style="1" customWidth="1"/>
    <col min="6668" max="6668" width="34.28515625" style="1" customWidth="1"/>
    <col min="6669" max="6669" width="20.28515625" style="1" customWidth="1"/>
    <col min="6670" max="6676" width="13.7109375" style="1" customWidth="1"/>
    <col min="6677" max="6922" width="11.42578125" style="1"/>
    <col min="6923" max="6923" width="12.5703125" style="1" customWidth="1"/>
    <col min="6924" max="6924" width="34.28515625" style="1" customWidth="1"/>
    <col min="6925" max="6925" width="20.28515625" style="1" customWidth="1"/>
    <col min="6926" max="6932" width="13.7109375" style="1" customWidth="1"/>
    <col min="6933" max="7178" width="11.42578125" style="1"/>
    <col min="7179" max="7179" width="12.5703125" style="1" customWidth="1"/>
    <col min="7180" max="7180" width="34.28515625" style="1" customWidth="1"/>
    <col min="7181" max="7181" width="20.28515625" style="1" customWidth="1"/>
    <col min="7182" max="7188" width="13.7109375" style="1" customWidth="1"/>
    <col min="7189" max="7434" width="11.42578125" style="1"/>
    <col min="7435" max="7435" width="12.5703125" style="1" customWidth="1"/>
    <col min="7436" max="7436" width="34.28515625" style="1" customWidth="1"/>
    <col min="7437" max="7437" width="20.28515625" style="1" customWidth="1"/>
    <col min="7438" max="7444" width="13.7109375" style="1" customWidth="1"/>
    <col min="7445" max="7690" width="11.42578125" style="1"/>
    <col min="7691" max="7691" width="12.5703125" style="1" customWidth="1"/>
    <col min="7692" max="7692" width="34.28515625" style="1" customWidth="1"/>
    <col min="7693" max="7693" width="20.28515625" style="1" customWidth="1"/>
    <col min="7694" max="7700" width="13.7109375" style="1" customWidth="1"/>
    <col min="7701" max="7946" width="11.42578125" style="1"/>
    <col min="7947" max="7947" width="12.5703125" style="1" customWidth="1"/>
    <col min="7948" max="7948" width="34.28515625" style="1" customWidth="1"/>
    <col min="7949" max="7949" width="20.28515625" style="1" customWidth="1"/>
    <col min="7950" max="7956" width="13.7109375" style="1" customWidth="1"/>
    <col min="7957" max="8202" width="11.42578125" style="1"/>
    <col min="8203" max="8203" width="12.5703125" style="1" customWidth="1"/>
    <col min="8204" max="8204" width="34.28515625" style="1" customWidth="1"/>
    <col min="8205" max="8205" width="20.28515625" style="1" customWidth="1"/>
    <col min="8206" max="8212" width="13.7109375" style="1" customWidth="1"/>
    <col min="8213" max="8458" width="11.42578125" style="1"/>
    <col min="8459" max="8459" width="12.5703125" style="1" customWidth="1"/>
    <col min="8460" max="8460" width="34.28515625" style="1" customWidth="1"/>
    <col min="8461" max="8461" width="20.28515625" style="1" customWidth="1"/>
    <col min="8462" max="8468" width="13.7109375" style="1" customWidth="1"/>
    <col min="8469" max="8714" width="11.42578125" style="1"/>
    <col min="8715" max="8715" width="12.5703125" style="1" customWidth="1"/>
    <col min="8716" max="8716" width="34.28515625" style="1" customWidth="1"/>
    <col min="8717" max="8717" width="20.28515625" style="1" customWidth="1"/>
    <col min="8718" max="8724" width="13.7109375" style="1" customWidth="1"/>
    <col min="8725" max="8970" width="11.42578125" style="1"/>
    <col min="8971" max="8971" width="12.5703125" style="1" customWidth="1"/>
    <col min="8972" max="8972" width="34.28515625" style="1" customWidth="1"/>
    <col min="8973" max="8973" width="20.28515625" style="1" customWidth="1"/>
    <col min="8974" max="8980" width="13.7109375" style="1" customWidth="1"/>
    <col min="8981" max="9226" width="11.42578125" style="1"/>
    <col min="9227" max="9227" width="12.5703125" style="1" customWidth="1"/>
    <col min="9228" max="9228" width="34.28515625" style="1" customWidth="1"/>
    <col min="9229" max="9229" width="20.28515625" style="1" customWidth="1"/>
    <col min="9230" max="9236" width="13.7109375" style="1" customWidth="1"/>
    <col min="9237" max="9482" width="11.42578125" style="1"/>
    <col min="9483" max="9483" width="12.5703125" style="1" customWidth="1"/>
    <col min="9484" max="9484" width="34.28515625" style="1" customWidth="1"/>
    <col min="9485" max="9485" width="20.28515625" style="1" customWidth="1"/>
    <col min="9486" max="9492" width="13.7109375" style="1" customWidth="1"/>
    <col min="9493" max="9738" width="11.42578125" style="1"/>
    <col min="9739" max="9739" width="12.5703125" style="1" customWidth="1"/>
    <col min="9740" max="9740" width="34.28515625" style="1" customWidth="1"/>
    <col min="9741" max="9741" width="20.28515625" style="1" customWidth="1"/>
    <col min="9742" max="9748" width="13.7109375" style="1" customWidth="1"/>
    <col min="9749" max="9994" width="11.42578125" style="1"/>
    <col min="9995" max="9995" width="12.5703125" style="1" customWidth="1"/>
    <col min="9996" max="9996" width="34.28515625" style="1" customWidth="1"/>
    <col min="9997" max="9997" width="20.28515625" style="1" customWidth="1"/>
    <col min="9998" max="10004" width="13.7109375" style="1" customWidth="1"/>
    <col min="10005" max="10250" width="11.42578125" style="1"/>
    <col min="10251" max="10251" width="12.5703125" style="1" customWidth="1"/>
    <col min="10252" max="10252" width="34.28515625" style="1" customWidth="1"/>
    <col min="10253" max="10253" width="20.28515625" style="1" customWidth="1"/>
    <col min="10254" max="10260" width="13.7109375" style="1" customWidth="1"/>
    <col min="10261" max="10506" width="11.42578125" style="1"/>
    <col min="10507" max="10507" width="12.5703125" style="1" customWidth="1"/>
    <col min="10508" max="10508" width="34.28515625" style="1" customWidth="1"/>
    <col min="10509" max="10509" width="20.28515625" style="1" customWidth="1"/>
    <col min="10510" max="10516" width="13.7109375" style="1" customWidth="1"/>
    <col min="10517" max="10762" width="11.42578125" style="1"/>
    <col min="10763" max="10763" width="12.5703125" style="1" customWidth="1"/>
    <col min="10764" max="10764" width="34.28515625" style="1" customWidth="1"/>
    <col min="10765" max="10765" width="20.28515625" style="1" customWidth="1"/>
    <col min="10766" max="10772" width="13.7109375" style="1" customWidth="1"/>
    <col min="10773" max="11018" width="11.42578125" style="1"/>
    <col min="11019" max="11019" width="12.5703125" style="1" customWidth="1"/>
    <col min="11020" max="11020" width="34.28515625" style="1" customWidth="1"/>
    <col min="11021" max="11021" width="20.28515625" style="1" customWidth="1"/>
    <col min="11022" max="11028" width="13.7109375" style="1" customWidth="1"/>
    <col min="11029" max="11274" width="11.42578125" style="1"/>
    <col min="11275" max="11275" width="12.5703125" style="1" customWidth="1"/>
    <col min="11276" max="11276" width="34.28515625" style="1" customWidth="1"/>
    <col min="11277" max="11277" width="20.28515625" style="1" customWidth="1"/>
    <col min="11278" max="11284" width="13.7109375" style="1" customWidth="1"/>
    <col min="11285" max="11530" width="11.42578125" style="1"/>
    <col min="11531" max="11531" width="12.5703125" style="1" customWidth="1"/>
    <col min="11532" max="11532" width="34.28515625" style="1" customWidth="1"/>
    <col min="11533" max="11533" width="20.28515625" style="1" customWidth="1"/>
    <col min="11534" max="11540" width="13.7109375" style="1" customWidth="1"/>
    <col min="11541" max="11786" width="11.42578125" style="1"/>
    <col min="11787" max="11787" width="12.5703125" style="1" customWidth="1"/>
    <col min="11788" max="11788" width="34.28515625" style="1" customWidth="1"/>
    <col min="11789" max="11789" width="20.28515625" style="1" customWidth="1"/>
    <col min="11790" max="11796" width="13.7109375" style="1" customWidth="1"/>
    <col min="11797" max="12042" width="11.42578125" style="1"/>
    <col min="12043" max="12043" width="12.5703125" style="1" customWidth="1"/>
    <col min="12044" max="12044" width="34.28515625" style="1" customWidth="1"/>
    <col min="12045" max="12045" width="20.28515625" style="1" customWidth="1"/>
    <col min="12046" max="12052" width="13.7109375" style="1" customWidth="1"/>
    <col min="12053" max="12298" width="11.42578125" style="1"/>
    <col min="12299" max="12299" width="12.5703125" style="1" customWidth="1"/>
    <col min="12300" max="12300" width="34.28515625" style="1" customWidth="1"/>
    <col min="12301" max="12301" width="20.28515625" style="1" customWidth="1"/>
    <col min="12302" max="12308" width="13.7109375" style="1" customWidth="1"/>
    <col min="12309" max="12554" width="11.42578125" style="1"/>
    <col min="12555" max="12555" width="12.5703125" style="1" customWidth="1"/>
    <col min="12556" max="12556" width="34.28515625" style="1" customWidth="1"/>
    <col min="12557" max="12557" width="20.28515625" style="1" customWidth="1"/>
    <col min="12558" max="12564" width="13.7109375" style="1" customWidth="1"/>
    <col min="12565" max="12810" width="11.42578125" style="1"/>
    <col min="12811" max="12811" width="12.5703125" style="1" customWidth="1"/>
    <col min="12812" max="12812" width="34.28515625" style="1" customWidth="1"/>
    <col min="12813" max="12813" width="20.28515625" style="1" customWidth="1"/>
    <col min="12814" max="12820" width="13.7109375" style="1" customWidth="1"/>
    <col min="12821" max="13066" width="11.42578125" style="1"/>
    <col min="13067" max="13067" width="12.5703125" style="1" customWidth="1"/>
    <col min="13068" max="13068" width="34.28515625" style="1" customWidth="1"/>
    <col min="13069" max="13069" width="20.28515625" style="1" customWidth="1"/>
    <col min="13070" max="13076" width="13.7109375" style="1" customWidth="1"/>
    <col min="13077" max="13322" width="11.42578125" style="1"/>
    <col min="13323" max="13323" width="12.5703125" style="1" customWidth="1"/>
    <col min="13324" max="13324" width="34.28515625" style="1" customWidth="1"/>
    <col min="13325" max="13325" width="20.28515625" style="1" customWidth="1"/>
    <col min="13326" max="13332" width="13.7109375" style="1" customWidth="1"/>
    <col min="13333" max="13578" width="11.42578125" style="1"/>
    <col min="13579" max="13579" width="12.5703125" style="1" customWidth="1"/>
    <col min="13580" max="13580" width="34.28515625" style="1" customWidth="1"/>
    <col min="13581" max="13581" width="20.28515625" style="1" customWidth="1"/>
    <col min="13582" max="13588" width="13.7109375" style="1" customWidth="1"/>
    <col min="13589" max="13834" width="11.42578125" style="1"/>
    <col min="13835" max="13835" width="12.5703125" style="1" customWidth="1"/>
    <col min="13836" max="13836" width="34.28515625" style="1" customWidth="1"/>
    <col min="13837" max="13837" width="20.28515625" style="1" customWidth="1"/>
    <col min="13838" max="13844" width="13.7109375" style="1" customWidth="1"/>
    <col min="13845" max="14090" width="11.42578125" style="1"/>
    <col min="14091" max="14091" width="12.5703125" style="1" customWidth="1"/>
    <col min="14092" max="14092" width="34.28515625" style="1" customWidth="1"/>
    <col min="14093" max="14093" width="20.28515625" style="1" customWidth="1"/>
    <col min="14094" max="14100" width="13.7109375" style="1" customWidth="1"/>
    <col min="14101" max="14346" width="11.42578125" style="1"/>
    <col min="14347" max="14347" width="12.5703125" style="1" customWidth="1"/>
    <col min="14348" max="14348" width="34.28515625" style="1" customWidth="1"/>
    <col min="14349" max="14349" width="20.28515625" style="1" customWidth="1"/>
    <col min="14350" max="14356" width="13.7109375" style="1" customWidth="1"/>
    <col min="14357" max="14602" width="11.42578125" style="1"/>
    <col min="14603" max="14603" width="12.5703125" style="1" customWidth="1"/>
    <col min="14604" max="14604" width="34.28515625" style="1" customWidth="1"/>
    <col min="14605" max="14605" width="20.28515625" style="1" customWidth="1"/>
    <col min="14606" max="14612" width="13.7109375" style="1" customWidth="1"/>
    <col min="14613" max="14858" width="11.42578125" style="1"/>
    <col min="14859" max="14859" width="12.5703125" style="1" customWidth="1"/>
    <col min="14860" max="14860" width="34.28515625" style="1" customWidth="1"/>
    <col min="14861" max="14861" width="20.28515625" style="1" customWidth="1"/>
    <col min="14862" max="14868" width="13.7109375" style="1" customWidth="1"/>
    <col min="14869" max="15114" width="11.42578125" style="1"/>
    <col min="15115" max="15115" width="12.5703125" style="1" customWidth="1"/>
    <col min="15116" max="15116" width="34.28515625" style="1" customWidth="1"/>
    <col min="15117" max="15117" width="20.28515625" style="1" customWidth="1"/>
    <col min="15118" max="15124" width="13.7109375" style="1" customWidth="1"/>
    <col min="15125" max="15370" width="11.42578125" style="1"/>
    <col min="15371" max="15371" width="12.5703125" style="1" customWidth="1"/>
    <col min="15372" max="15372" width="34.28515625" style="1" customWidth="1"/>
    <col min="15373" max="15373" width="20.28515625" style="1" customWidth="1"/>
    <col min="15374" max="15380" width="13.7109375" style="1" customWidth="1"/>
    <col min="15381" max="15626" width="11.42578125" style="1"/>
    <col min="15627" max="15627" width="12.5703125" style="1" customWidth="1"/>
    <col min="15628" max="15628" width="34.28515625" style="1" customWidth="1"/>
    <col min="15629" max="15629" width="20.28515625" style="1" customWidth="1"/>
    <col min="15630" max="15636" width="13.7109375" style="1" customWidth="1"/>
    <col min="15637" max="15882" width="11.42578125" style="1"/>
    <col min="15883" max="15883" width="12.5703125" style="1" customWidth="1"/>
    <col min="15884" max="15884" width="34.28515625" style="1" customWidth="1"/>
    <col min="15885" max="15885" width="20.28515625" style="1" customWidth="1"/>
    <col min="15886" max="15892" width="13.7109375" style="1" customWidth="1"/>
    <col min="15893" max="16138" width="11.42578125" style="1"/>
    <col min="16139" max="16139" width="12.5703125" style="1" customWidth="1"/>
    <col min="16140" max="16140" width="34.28515625" style="1" customWidth="1"/>
    <col min="16141" max="16141" width="20.28515625" style="1" customWidth="1"/>
    <col min="16142" max="16148" width="13.7109375" style="1" customWidth="1"/>
    <col min="16149" max="16384" width="11.42578125" style="1"/>
  </cols>
  <sheetData>
    <row r="1" spans="1:24" x14ac:dyDescent="0.2">
      <c r="A1" s="172" t="s">
        <v>54</v>
      </c>
      <c r="B1" s="172"/>
      <c r="C1" s="172"/>
      <c r="D1" s="172"/>
      <c r="E1" s="172"/>
      <c r="F1" s="172"/>
      <c r="G1" s="172"/>
      <c r="H1" s="173"/>
      <c r="I1" s="173"/>
      <c r="J1" s="173"/>
      <c r="K1" s="174"/>
      <c r="L1" s="174"/>
      <c r="M1" s="174"/>
      <c r="N1" s="174"/>
      <c r="O1" s="175"/>
      <c r="P1" s="176"/>
      <c r="Q1" s="176"/>
      <c r="R1" s="176"/>
    </row>
    <row r="2" spans="1:24" x14ac:dyDescent="0.2">
      <c r="A2" s="172" t="s">
        <v>55</v>
      </c>
      <c r="B2" s="172"/>
      <c r="C2" s="172"/>
      <c r="D2" s="172"/>
      <c r="E2" s="172"/>
      <c r="F2" s="172"/>
      <c r="G2" s="172"/>
      <c r="H2" s="173"/>
      <c r="I2" s="173"/>
      <c r="J2" s="173"/>
      <c r="K2" s="174"/>
      <c r="L2" s="174"/>
      <c r="M2" s="174"/>
      <c r="N2" s="174"/>
      <c r="O2" s="175"/>
      <c r="P2" s="176"/>
      <c r="Q2" s="176"/>
      <c r="R2" s="176"/>
    </row>
    <row r="3" spans="1:24" x14ac:dyDescent="0.2">
      <c r="A3" s="172"/>
      <c r="B3" s="172"/>
      <c r="C3" s="172"/>
      <c r="D3" s="172"/>
      <c r="E3" s="172"/>
      <c r="F3" s="172"/>
      <c r="G3" s="172"/>
      <c r="H3" s="173"/>
      <c r="I3" s="173"/>
      <c r="J3" s="173"/>
      <c r="K3" s="174"/>
      <c r="L3" s="174"/>
      <c r="M3" s="174"/>
      <c r="N3" s="174"/>
      <c r="O3" s="175"/>
      <c r="P3" s="176"/>
      <c r="Q3" s="176"/>
      <c r="R3" s="176"/>
    </row>
    <row r="4" spans="1:24" x14ac:dyDescent="0.2">
      <c r="A4" s="172" t="s">
        <v>114</v>
      </c>
      <c r="B4" s="172" t="s">
        <v>115</v>
      </c>
      <c r="C4" s="172"/>
      <c r="D4" s="172"/>
      <c r="E4" s="172"/>
      <c r="F4" s="172"/>
      <c r="G4" s="172"/>
      <c r="H4" s="173"/>
      <c r="I4" s="173"/>
      <c r="J4" s="173"/>
      <c r="K4" s="174"/>
      <c r="L4" s="174"/>
      <c r="M4" s="174"/>
      <c r="N4" s="174"/>
      <c r="O4" s="175"/>
      <c r="P4" s="176"/>
      <c r="Q4" s="176"/>
      <c r="R4" s="176"/>
    </row>
    <row r="5" spans="1:24" x14ac:dyDescent="0.2">
      <c r="A5" s="172" t="s">
        <v>116</v>
      </c>
      <c r="B5" s="172" t="s">
        <v>118</v>
      </c>
      <c r="C5" s="172"/>
      <c r="D5" s="172"/>
      <c r="E5" s="172"/>
      <c r="F5" s="172"/>
      <c r="G5" s="172"/>
      <c r="H5" s="173"/>
      <c r="I5" s="173"/>
      <c r="J5" s="173"/>
      <c r="K5" s="174"/>
      <c r="L5" s="174"/>
      <c r="M5" s="174"/>
      <c r="N5" s="174"/>
      <c r="O5" s="175"/>
      <c r="P5" s="176"/>
      <c r="Q5" s="176"/>
      <c r="R5" s="176"/>
    </row>
    <row r="6" spans="1:24" x14ac:dyDescent="0.2">
      <c r="A6" s="172" t="s">
        <v>129</v>
      </c>
      <c r="B6" s="172"/>
      <c r="C6" s="172"/>
      <c r="D6" s="172"/>
      <c r="E6" s="172"/>
      <c r="F6" s="172"/>
      <c r="G6" s="172"/>
      <c r="H6" s="173"/>
      <c r="I6" s="173"/>
      <c r="J6" s="173"/>
      <c r="K6" s="174"/>
      <c r="L6" s="174"/>
      <c r="M6" s="174"/>
      <c r="N6" s="174"/>
      <c r="O6" s="175"/>
      <c r="P6" s="176"/>
      <c r="Q6" s="176"/>
      <c r="R6" s="176"/>
      <c r="S6" s="70"/>
      <c r="T6" s="69"/>
      <c r="U6" s="20"/>
      <c r="V6" s="20"/>
    </row>
    <row r="7" spans="1:24" ht="9.75" customHeight="1" x14ac:dyDescent="0.2">
      <c r="A7" s="245"/>
      <c r="B7" s="245"/>
      <c r="C7" s="245"/>
      <c r="D7" s="245"/>
      <c r="E7" s="245"/>
      <c r="F7" s="245"/>
      <c r="G7" s="245"/>
      <c r="H7" s="245"/>
      <c r="I7" s="245"/>
      <c r="J7" s="245"/>
      <c r="K7" s="174"/>
      <c r="L7" s="174"/>
      <c r="M7" s="174"/>
      <c r="N7" s="174"/>
      <c r="O7" s="177"/>
      <c r="P7" s="177"/>
      <c r="Q7" s="177"/>
      <c r="R7" s="177"/>
      <c r="S7" s="70"/>
      <c r="T7" s="69"/>
      <c r="U7" s="20"/>
      <c r="V7" s="20"/>
    </row>
    <row r="8" spans="1:24" x14ac:dyDescent="0.2">
      <c r="A8" s="246" t="s">
        <v>117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71"/>
      <c r="T8" s="71"/>
      <c r="U8" s="21"/>
      <c r="V8" s="21"/>
    </row>
    <row r="9" spans="1:24" ht="11.25" customHeight="1" x14ac:dyDescent="0.25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2"/>
      <c r="V9" s="22"/>
    </row>
    <row r="10" spans="1:24" ht="18" customHeight="1" x14ac:dyDescent="0.2">
      <c r="A10" s="20"/>
      <c r="B10" s="225" t="s">
        <v>60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1"/>
      <c r="V10" s="21"/>
    </row>
    <row r="11" spans="1:24" ht="10.5" customHeight="1" x14ac:dyDescent="0.2">
      <c r="A11" s="2"/>
      <c r="B11" s="3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4" s="4" customFormat="1" ht="60" customHeight="1" x14ac:dyDescent="0.2">
      <c r="A12" s="23" t="s">
        <v>0</v>
      </c>
      <c r="B12" s="24" t="s">
        <v>1</v>
      </c>
      <c r="C12" s="73" t="s">
        <v>58</v>
      </c>
      <c r="D12" s="75" t="s">
        <v>61</v>
      </c>
      <c r="E12" s="73" t="s">
        <v>62</v>
      </c>
      <c r="F12" s="74" t="s">
        <v>2</v>
      </c>
      <c r="G12" s="75" t="s">
        <v>49</v>
      </c>
      <c r="H12" s="75" t="s">
        <v>48</v>
      </c>
      <c r="I12" s="74" t="s">
        <v>3</v>
      </c>
      <c r="J12" s="75" t="s">
        <v>50</v>
      </c>
      <c r="K12" s="75" t="s">
        <v>51</v>
      </c>
      <c r="L12" s="76" t="s">
        <v>4</v>
      </c>
      <c r="M12" s="75" t="s">
        <v>52</v>
      </c>
      <c r="N12" s="75" t="s">
        <v>53</v>
      </c>
      <c r="O12" s="76" t="s">
        <v>5</v>
      </c>
      <c r="P12" s="76" t="s">
        <v>6</v>
      </c>
      <c r="Q12" s="77" t="s">
        <v>7</v>
      </c>
      <c r="R12" s="77" t="s">
        <v>8</v>
      </c>
      <c r="S12" s="78" t="s">
        <v>47</v>
      </c>
      <c r="T12" s="78" t="s">
        <v>57</v>
      </c>
    </row>
    <row r="13" spans="1:24" ht="38.25" customHeight="1" x14ac:dyDescent="0.2">
      <c r="A13" s="237" t="s">
        <v>30</v>
      </c>
      <c r="B13" s="238"/>
      <c r="C13" s="79">
        <f t="shared" ref="C13:J13" si="0">SUM(C15,C33)</f>
        <v>93690</v>
      </c>
      <c r="D13" s="79">
        <f t="shared" si="0"/>
        <v>6620.8600000000006</v>
      </c>
      <c r="E13" s="79">
        <f t="shared" si="0"/>
        <v>100310.85999999999</v>
      </c>
      <c r="F13" s="79">
        <f t="shared" si="0"/>
        <v>71343.08</v>
      </c>
      <c r="G13" s="79">
        <f t="shared" si="0"/>
        <v>3982.09</v>
      </c>
      <c r="H13" s="79">
        <f t="shared" si="0"/>
        <v>0</v>
      </c>
      <c r="I13" s="79">
        <f t="shared" si="0"/>
        <v>12264.560000000001</v>
      </c>
      <c r="J13" s="79">
        <f t="shared" si="0"/>
        <v>6682.24</v>
      </c>
      <c r="K13" s="79">
        <f>SUM(K29)</f>
        <v>0</v>
      </c>
      <c r="L13" s="79">
        <f>SUM(L15,L33)</f>
        <v>2189.9299999999998</v>
      </c>
      <c r="M13" s="79">
        <f>SUM(M15,M33)</f>
        <v>0</v>
      </c>
      <c r="N13" s="79">
        <f>SUM(N15,N33)</f>
        <v>0</v>
      </c>
      <c r="O13" s="79">
        <f>SUM(O15,O33)</f>
        <v>3583.51</v>
      </c>
      <c r="P13" s="79">
        <f>SUM(P15,P33)</f>
        <v>265.45</v>
      </c>
      <c r="Q13" s="79"/>
      <c r="R13" s="80"/>
      <c r="S13" s="79">
        <f>SUM(S15,S33)</f>
        <v>90750</v>
      </c>
      <c r="T13" s="79">
        <f>SUM(T15,T33)</f>
        <v>90890</v>
      </c>
      <c r="W13" s="27"/>
      <c r="X13" s="27"/>
    </row>
    <row r="14" spans="1:24" ht="25.5" customHeight="1" x14ac:dyDescent="0.2">
      <c r="A14" s="239" t="s">
        <v>46</v>
      </c>
      <c r="B14" s="240"/>
      <c r="C14" s="81"/>
      <c r="D14" s="81"/>
      <c r="E14" s="81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3"/>
      <c r="S14" s="82"/>
      <c r="T14" s="82"/>
      <c r="W14" s="27"/>
      <c r="X14" s="27"/>
    </row>
    <row r="15" spans="1:24" s="4" customFormat="1" ht="25.5" customHeight="1" x14ac:dyDescent="0.2">
      <c r="A15" s="29">
        <v>1025</v>
      </c>
      <c r="B15" s="30" t="s">
        <v>9</v>
      </c>
      <c r="C15" s="84">
        <f>SUM(C17,C29)</f>
        <v>36148.69</v>
      </c>
      <c r="D15" s="84">
        <f>SUM(D17,D29)</f>
        <v>2536.9399999999996</v>
      </c>
      <c r="E15" s="84">
        <f>SUM(E17,E29)</f>
        <v>38685.629999999997</v>
      </c>
      <c r="F15" s="84">
        <f>SUM(F17,F29)</f>
        <v>19738.829999999998</v>
      </c>
      <c r="G15" s="84">
        <f t="shared" ref="G15:Q15" si="1">SUM(G17)</f>
        <v>0</v>
      </c>
      <c r="H15" s="84">
        <f t="shared" si="1"/>
        <v>0</v>
      </c>
      <c r="I15" s="84">
        <f>SUM(I17,I29)</f>
        <v>12264.560000000001</v>
      </c>
      <c r="J15" s="84">
        <f t="shared" si="1"/>
        <v>6682.24</v>
      </c>
      <c r="K15" s="84">
        <f t="shared" si="1"/>
        <v>0</v>
      </c>
      <c r="L15" s="84">
        <f t="shared" si="1"/>
        <v>0</v>
      </c>
      <c r="M15" s="84">
        <f t="shared" si="1"/>
        <v>0</v>
      </c>
      <c r="N15" s="84">
        <f t="shared" si="1"/>
        <v>0</v>
      </c>
      <c r="O15" s="84">
        <f t="shared" si="1"/>
        <v>0</v>
      </c>
      <c r="P15" s="84">
        <f t="shared" si="1"/>
        <v>0</v>
      </c>
      <c r="Q15" s="84">
        <f t="shared" si="1"/>
        <v>0</v>
      </c>
      <c r="R15" s="85"/>
      <c r="S15" s="84">
        <f>SUM(S17,S29)</f>
        <v>34143.07</v>
      </c>
      <c r="T15" s="84">
        <f>SUM(T17,T29)</f>
        <v>34454.960000000006</v>
      </c>
      <c r="W15" s="28"/>
      <c r="X15" s="28"/>
    </row>
    <row r="16" spans="1:24" s="4" customFormat="1" ht="18.75" customHeight="1" x14ac:dyDescent="0.2">
      <c r="A16" s="241" t="s">
        <v>26</v>
      </c>
      <c r="B16" s="242"/>
      <c r="C16" s="86"/>
      <c r="D16" s="86"/>
      <c r="E16" s="86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/>
      <c r="S16" s="79"/>
      <c r="T16" s="87"/>
      <c r="W16" s="28"/>
      <c r="X16" s="28"/>
    </row>
    <row r="17" spans="1:24" s="4" customFormat="1" ht="27" customHeight="1" x14ac:dyDescent="0.2">
      <c r="A17" s="243" t="s">
        <v>38</v>
      </c>
      <c r="B17" s="244"/>
      <c r="C17" s="183">
        <f>SUM(C18,C22,C27)</f>
        <v>34237.47</v>
      </c>
      <c r="D17" s="183">
        <f>SUM(D18:D28)</f>
        <v>2006.9399999999998</v>
      </c>
      <c r="E17" s="183">
        <f t="shared" ref="E17:Q17" si="2">SUM(E18,E22,E27)</f>
        <v>36244.409999999996</v>
      </c>
      <c r="F17" s="183">
        <f t="shared" si="2"/>
        <v>17911.599999999999</v>
      </c>
      <c r="G17" s="183">
        <f t="shared" si="2"/>
        <v>0</v>
      </c>
      <c r="H17" s="183">
        <f t="shared" si="2"/>
        <v>0</v>
      </c>
      <c r="I17" s="183">
        <f t="shared" si="2"/>
        <v>11650.570000000002</v>
      </c>
      <c r="J17" s="183">
        <f t="shared" si="2"/>
        <v>6682.24</v>
      </c>
      <c r="K17" s="183">
        <f t="shared" si="2"/>
        <v>0</v>
      </c>
      <c r="L17" s="183">
        <f t="shared" si="2"/>
        <v>0</v>
      </c>
      <c r="M17" s="183">
        <f t="shared" si="2"/>
        <v>0</v>
      </c>
      <c r="N17" s="183">
        <f t="shared" si="2"/>
        <v>0</v>
      </c>
      <c r="O17" s="183">
        <f t="shared" si="2"/>
        <v>0</v>
      </c>
      <c r="P17" s="183">
        <f t="shared" si="2"/>
        <v>0</v>
      </c>
      <c r="Q17" s="183">
        <f t="shared" si="2"/>
        <v>0</v>
      </c>
      <c r="R17" s="184"/>
      <c r="S17" s="183">
        <f>SUM(S18,S22,S27)</f>
        <v>34010.35</v>
      </c>
      <c r="T17" s="183">
        <f>SUM(T18,T22,T27)</f>
        <v>34322.240000000005</v>
      </c>
      <c r="W17" s="28"/>
      <c r="X17" s="28"/>
    </row>
    <row r="18" spans="1:24" s="4" customFormat="1" ht="27.75" customHeight="1" x14ac:dyDescent="0.2">
      <c r="A18" s="31">
        <v>31</v>
      </c>
      <c r="B18" s="32" t="s">
        <v>10</v>
      </c>
      <c r="C18" s="100">
        <f>SUM(C21,C20,C19)</f>
        <v>19921.68</v>
      </c>
      <c r="D18" s="100"/>
      <c r="E18" s="100">
        <f>SUM(E21,E20,E19)</f>
        <v>20156.68</v>
      </c>
      <c r="F18" s="89">
        <f>SUM(F21,F20,F19)</f>
        <v>17911.599999999999</v>
      </c>
      <c r="G18" s="89">
        <f>SUM(G21,G20,G19)</f>
        <v>0</v>
      </c>
      <c r="H18" s="89">
        <f t="shared" ref="H18:Q18" si="3">SUM(H19,H20,H21)</f>
        <v>0</v>
      </c>
      <c r="I18" s="89">
        <f t="shared" si="3"/>
        <v>2010.0800000000002</v>
      </c>
      <c r="J18" s="89">
        <f t="shared" si="3"/>
        <v>235</v>
      </c>
      <c r="K18" s="89">
        <f t="shared" si="3"/>
        <v>0</v>
      </c>
      <c r="L18" s="89">
        <f t="shared" si="3"/>
        <v>0</v>
      </c>
      <c r="M18" s="89">
        <f t="shared" si="3"/>
        <v>0</v>
      </c>
      <c r="N18" s="89">
        <f t="shared" si="3"/>
        <v>0</v>
      </c>
      <c r="O18" s="89">
        <f t="shared" si="3"/>
        <v>0</v>
      </c>
      <c r="P18" s="89">
        <f t="shared" si="3"/>
        <v>0</v>
      </c>
      <c r="Q18" s="89">
        <f t="shared" si="3"/>
        <v>0</v>
      </c>
      <c r="R18" s="88"/>
      <c r="S18" s="89">
        <v>19888.509999999998</v>
      </c>
      <c r="T18" s="90">
        <v>19934.96</v>
      </c>
      <c r="W18" s="28"/>
      <c r="X18" s="28"/>
    </row>
    <row r="19" spans="1:24" s="50" customFormat="1" ht="24" customHeight="1" x14ac:dyDescent="0.2">
      <c r="A19" s="33">
        <v>311</v>
      </c>
      <c r="B19" s="34" t="s">
        <v>11</v>
      </c>
      <c r="C19" s="91">
        <v>15727.65</v>
      </c>
      <c r="D19" s="91">
        <v>200</v>
      </c>
      <c r="E19" s="91">
        <v>15927.65</v>
      </c>
      <c r="F19" s="92">
        <v>15727.65</v>
      </c>
      <c r="G19" s="92">
        <v>0</v>
      </c>
      <c r="H19" s="92">
        <v>0</v>
      </c>
      <c r="I19" s="92">
        <v>0</v>
      </c>
      <c r="J19" s="92">
        <v>200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3"/>
      <c r="S19" s="94"/>
      <c r="T19" s="95"/>
      <c r="W19" s="51"/>
      <c r="X19" s="51"/>
    </row>
    <row r="20" spans="1:24" ht="28.5" customHeight="1" x14ac:dyDescent="0.2">
      <c r="A20" s="33">
        <v>312</v>
      </c>
      <c r="B20" s="34" t="s">
        <v>12</v>
      </c>
      <c r="C20" s="91">
        <v>1592.67</v>
      </c>
      <c r="D20" s="91"/>
      <c r="E20" s="91">
        <v>1592.67</v>
      </c>
      <c r="F20" s="92">
        <v>0</v>
      </c>
      <c r="G20" s="92">
        <v>0</v>
      </c>
      <c r="H20" s="92">
        <v>0</v>
      </c>
      <c r="I20" s="92">
        <v>1592.67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6"/>
      <c r="S20" s="92"/>
      <c r="T20" s="97"/>
      <c r="W20" s="27"/>
      <c r="X20" s="27"/>
    </row>
    <row r="21" spans="1:24" ht="24" customHeight="1" x14ac:dyDescent="0.2">
      <c r="A21" s="33">
        <v>313</v>
      </c>
      <c r="B21" s="34" t="s">
        <v>13</v>
      </c>
      <c r="C21" s="91">
        <v>2601.36</v>
      </c>
      <c r="D21" s="91">
        <v>35</v>
      </c>
      <c r="E21" s="91">
        <v>2636.36</v>
      </c>
      <c r="F21" s="92">
        <v>2183.9499999999998</v>
      </c>
      <c r="G21" s="92">
        <v>0</v>
      </c>
      <c r="H21" s="92">
        <v>0</v>
      </c>
      <c r="I21" s="92">
        <v>417.41</v>
      </c>
      <c r="J21" s="92">
        <v>35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6"/>
      <c r="S21" s="92"/>
      <c r="T21" s="97"/>
      <c r="W21" s="27"/>
      <c r="X21" s="27"/>
    </row>
    <row r="22" spans="1:24" s="4" customFormat="1" ht="19.5" customHeight="1" x14ac:dyDescent="0.2">
      <c r="A22" s="31">
        <v>32</v>
      </c>
      <c r="B22" s="32" t="s">
        <v>14</v>
      </c>
      <c r="C22" s="100">
        <f>SUM(C23,C24,C25,C26)</f>
        <v>14129.01</v>
      </c>
      <c r="D22" s="100"/>
      <c r="E22" s="100">
        <f t="shared" ref="E22:Q22" si="4">SUM(E23,E24,E25,E26)</f>
        <v>15600.949999999999</v>
      </c>
      <c r="F22" s="89">
        <f t="shared" si="4"/>
        <v>0</v>
      </c>
      <c r="G22" s="89">
        <f t="shared" si="4"/>
        <v>0</v>
      </c>
      <c r="H22" s="89">
        <f t="shared" si="4"/>
        <v>0</v>
      </c>
      <c r="I22" s="89">
        <f t="shared" si="4"/>
        <v>9453.7100000000009</v>
      </c>
      <c r="J22" s="89">
        <f t="shared" si="4"/>
        <v>6147.24</v>
      </c>
      <c r="K22" s="89">
        <f t="shared" si="4"/>
        <v>0</v>
      </c>
      <c r="L22" s="89">
        <f t="shared" si="4"/>
        <v>0</v>
      </c>
      <c r="M22" s="89">
        <f t="shared" si="4"/>
        <v>0</v>
      </c>
      <c r="N22" s="89">
        <f t="shared" si="4"/>
        <v>0</v>
      </c>
      <c r="O22" s="89">
        <f t="shared" si="4"/>
        <v>0</v>
      </c>
      <c r="P22" s="89">
        <f t="shared" si="4"/>
        <v>0</v>
      </c>
      <c r="Q22" s="89">
        <f t="shared" si="4"/>
        <v>0</v>
      </c>
      <c r="R22" s="88"/>
      <c r="S22" s="89">
        <v>13935.9</v>
      </c>
      <c r="T22" s="90">
        <v>14201.34</v>
      </c>
    </row>
    <row r="23" spans="1:24" ht="27.75" customHeight="1" x14ac:dyDescent="0.2">
      <c r="A23" s="33">
        <v>321</v>
      </c>
      <c r="B23" s="34" t="s">
        <v>15</v>
      </c>
      <c r="C23" s="91">
        <v>2282.83</v>
      </c>
      <c r="D23" s="91">
        <v>60</v>
      </c>
      <c r="E23" s="91">
        <v>2342.83</v>
      </c>
      <c r="F23" s="92">
        <v>0</v>
      </c>
      <c r="G23" s="92">
        <v>0</v>
      </c>
      <c r="H23" s="92">
        <v>0</v>
      </c>
      <c r="I23" s="92">
        <v>1959.65</v>
      </c>
      <c r="J23" s="92">
        <v>383.18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6"/>
      <c r="S23" s="96"/>
      <c r="T23" s="98"/>
    </row>
    <row r="24" spans="1:24" ht="25.5" x14ac:dyDescent="0.2">
      <c r="A24" s="33">
        <v>322</v>
      </c>
      <c r="B24" s="34" t="s">
        <v>16</v>
      </c>
      <c r="C24" s="91">
        <v>1720.09</v>
      </c>
      <c r="D24" s="91">
        <v>421.98</v>
      </c>
      <c r="E24" s="91">
        <v>2142.0700000000002</v>
      </c>
      <c r="F24" s="92">
        <v>0</v>
      </c>
      <c r="G24" s="92">
        <v>0</v>
      </c>
      <c r="H24" s="92">
        <v>0</v>
      </c>
      <c r="I24" s="92">
        <v>743.25</v>
      </c>
      <c r="J24" s="92">
        <v>1398.82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6"/>
      <c r="S24" s="96"/>
      <c r="T24" s="98"/>
    </row>
    <row r="25" spans="1:24" x14ac:dyDescent="0.2">
      <c r="A25" s="33">
        <v>323</v>
      </c>
      <c r="B25" s="34" t="s">
        <v>17</v>
      </c>
      <c r="C25" s="91">
        <v>9250.7800000000007</v>
      </c>
      <c r="D25" s="91">
        <v>993.14</v>
      </c>
      <c r="E25" s="91">
        <f>SUM(C25:D25)</f>
        <v>10243.92</v>
      </c>
      <c r="F25" s="92">
        <v>0</v>
      </c>
      <c r="G25" s="92">
        <v>0</v>
      </c>
      <c r="H25" s="92">
        <v>0</v>
      </c>
      <c r="I25" s="92">
        <v>6569.78</v>
      </c>
      <c r="J25" s="92">
        <v>3674.14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2">
        <v>0</v>
      </c>
      <c r="Q25" s="92">
        <v>0</v>
      </c>
      <c r="R25" s="96"/>
      <c r="S25" s="96"/>
      <c r="T25" s="98"/>
    </row>
    <row r="26" spans="1:24" s="4" customFormat="1" ht="25.5" x14ac:dyDescent="0.2">
      <c r="A26" s="33">
        <v>329</v>
      </c>
      <c r="B26" s="34" t="s">
        <v>36</v>
      </c>
      <c r="C26" s="91">
        <v>875.31</v>
      </c>
      <c r="D26" s="91">
        <v>-3.18</v>
      </c>
      <c r="E26" s="91">
        <v>872.13</v>
      </c>
      <c r="F26" s="92">
        <v>0</v>
      </c>
      <c r="G26" s="92">
        <v>0</v>
      </c>
      <c r="H26" s="92">
        <v>0</v>
      </c>
      <c r="I26" s="92">
        <v>181.03</v>
      </c>
      <c r="J26" s="92">
        <v>691.1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6"/>
      <c r="S26" s="88"/>
      <c r="T26" s="99"/>
    </row>
    <row r="27" spans="1:24" x14ac:dyDescent="0.2">
      <c r="A27" s="31">
        <v>34</v>
      </c>
      <c r="B27" s="32" t="s">
        <v>18</v>
      </c>
      <c r="C27" s="100">
        <f>SUM(C28)</f>
        <v>186.78</v>
      </c>
      <c r="D27" s="100"/>
      <c r="E27" s="100">
        <f t="shared" ref="E27" si="5">SUM(E28)</f>
        <v>486.78</v>
      </c>
      <c r="F27" s="89">
        <f t="shared" ref="F27:Q27" si="6">SUM(F28:F28)</f>
        <v>0</v>
      </c>
      <c r="G27" s="89">
        <f t="shared" si="6"/>
        <v>0</v>
      </c>
      <c r="H27" s="89">
        <f t="shared" si="6"/>
        <v>0</v>
      </c>
      <c r="I27" s="89">
        <f t="shared" si="6"/>
        <v>186.78</v>
      </c>
      <c r="J27" s="89">
        <f t="shared" si="6"/>
        <v>300</v>
      </c>
      <c r="K27" s="89">
        <f t="shared" si="6"/>
        <v>0</v>
      </c>
      <c r="L27" s="89">
        <f t="shared" si="6"/>
        <v>0</v>
      </c>
      <c r="M27" s="89">
        <f t="shared" si="6"/>
        <v>0</v>
      </c>
      <c r="N27" s="89">
        <f t="shared" si="6"/>
        <v>0</v>
      </c>
      <c r="O27" s="89">
        <f t="shared" si="6"/>
        <v>0</v>
      </c>
      <c r="P27" s="89">
        <f t="shared" si="6"/>
        <v>0</v>
      </c>
      <c r="Q27" s="89">
        <f t="shared" si="6"/>
        <v>0</v>
      </c>
      <c r="R27" s="88"/>
      <c r="S27" s="89">
        <v>185.94</v>
      </c>
      <c r="T27" s="90">
        <v>185.94</v>
      </c>
    </row>
    <row r="28" spans="1:24" x14ac:dyDescent="0.2">
      <c r="A28" s="33">
        <v>343</v>
      </c>
      <c r="B28" s="34" t="s">
        <v>19</v>
      </c>
      <c r="C28" s="91">
        <v>186.78</v>
      </c>
      <c r="D28" s="91">
        <v>300</v>
      </c>
      <c r="E28" s="91">
        <v>486.78</v>
      </c>
      <c r="F28" s="92"/>
      <c r="G28" s="92"/>
      <c r="H28" s="92"/>
      <c r="I28" s="92">
        <v>186.78</v>
      </c>
      <c r="J28" s="92">
        <v>300</v>
      </c>
      <c r="K28" s="92"/>
      <c r="L28" s="92"/>
      <c r="M28" s="92"/>
      <c r="N28" s="92"/>
      <c r="O28" s="92"/>
      <c r="P28" s="92"/>
      <c r="Q28" s="92"/>
      <c r="R28" s="96"/>
      <c r="S28" s="92"/>
      <c r="T28" s="97"/>
    </row>
    <row r="29" spans="1:24" ht="40.5" customHeight="1" x14ac:dyDescent="0.2">
      <c r="A29" s="243" t="s">
        <v>39</v>
      </c>
      <c r="B29" s="244"/>
      <c r="C29" s="183">
        <f>SUM(C30)</f>
        <v>1911.2199999999998</v>
      </c>
      <c r="D29" s="183">
        <f>SUM(D30:D32)</f>
        <v>530</v>
      </c>
      <c r="E29" s="183">
        <f t="shared" ref="E29:Q29" si="7">SUM(E30)</f>
        <v>2441.2199999999998</v>
      </c>
      <c r="F29" s="183">
        <f t="shared" si="7"/>
        <v>1827.23</v>
      </c>
      <c r="G29" s="183">
        <f t="shared" si="7"/>
        <v>0</v>
      </c>
      <c r="H29" s="183">
        <f t="shared" si="7"/>
        <v>0</v>
      </c>
      <c r="I29" s="183">
        <f t="shared" si="7"/>
        <v>613.99</v>
      </c>
      <c r="J29" s="183">
        <f t="shared" si="7"/>
        <v>0</v>
      </c>
      <c r="K29" s="183">
        <f t="shared" si="7"/>
        <v>0</v>
      </c>
      <c r="L29" s="183">
        <f t="shared" si="7"/>
        <v>0</v>
      </c>
      <c r="M29" s="183">
        <f t="shared" si="7"/>
        <v>0</v>
      </c>
      <c r="N29" s="183">
        <f t="shared" si="7"/>
        <v>0</v>
      </c>
      <c r="O29" s="183">
        <f t="shared" si="7"/>
        <v>0</v>
      </c>
      <c r="P29" s="183">
        <f t="shared" si="7"/>
        <v>0</v>
      </c>
      <c r="Q29" s="183">
        <f t="shared" si="7"/>
        <v>0</v>
      </c>
      <c r="R29" s="184"/>
      <c r="S29" s="183">
        <v>132.72</v>
      </c>
      <c r="T29" s="185">
        <v>132.72</v>
      </c>
    </row>
    <row r="30" spans="1:24" ht="33.75" x14ac:dyDescent="0.2">
      <c r="A30" s="31">
        <v>42</v>
      </c>
      <c r="B30" s="35" t="s">
        <v>28</v>
      </c>
      <c r="C30" s="100">
        <f>SUM(C31:C32)</f>
        <v>1911.2199999999998</v>
      </c>
      <c r="D30" s="100"/>
      <c r="E30" s="100">
        <f>SUM(E32,E31)</f>
        <v>2441.2199999999998</v>
      </c>
      <c r="F30" s="89">
        <f t="shared" ref="F30:Q30" si="8">SUM(F31:F32)</f>
        <v>1827.23</v>
      </c>
      <c r="G30" s="89">
        <f t="shared" si="8"/>
        <v>0</v>
      </c>
      <c r="H30" s="89">
        <f t="shared" si="8"/>
        <v>0</v>
      </c>
      <c r="I30" s="89">
        <f t="shared" si="8"/>
        <v>613.99</v>
      </c>
      <c r="J30" s="89">
        <f t="shared" si="8"/>
        <v>0</v>
      </c>
      <c r="K30" s="89">
        <f t="shared" si="8"/>
        <v>0</v>
      </c>
      <c r="L30" s="89">
        <f t="shared" si="8"/>
        <v>0</v>
      </c>
      <c r="M30" s="89">
        <f t="shared" si="8"/>
        <v>0</v>
      </c>
      <c r="N30" s="89">
        <f t="shared" si="8"/>
        <v>0</v>
      </c>
      <c r="O30" s="89">
        <f t="shared" si="8"/>
        <v>0</v>
      </c>
      <c r="P30" s="89">
        <f t="shared" si="8"/>
        <v>0</v>
      </c>
      <c r="Q30" s="89">
        <f t="shared" si="8"/>
        <v>0</v>
      </c>
      <c r="R30" s="88"/>
      <c r="S30" s="89"/>
      <c r="T30" s="90"/>
    </row>
    <row r="31" spans="1:24" s="9" customFormat="1" x14ac:dyDescent="0.2">
      <c r="A31" s="33">
        <v>422</v>
      </c>
      <c r="B31" s="34" t="s">
        <v>29</v>
      </c>
      <c r="C31" s="91">
        <v>530.9</v>
      </c>
      <c r="D31" s="91">
        <v>30</v>
      </c>
      <c r="E31" s="91">
        <v>560.9</v>
      </c>
      <c r="F31" s="92"/>
      <c r="G31" s="92"/>
      <c r="H31" s="92"/>
      <c r="I31" s="92">
        <v>560.9</v>
      </c>
      <c r="J31" s="92"/>
      <c r="K31" s="92"/>
      <c r="L31" s="92"/>
      <c r="M31" s="92"/>
      <c r="N31" s="92"/>
      <c r="O31" s="92"/>
      <c r="P31" s="92"/>
      <c r="Q31" s="92"/>
      <c r="R31" s="88"/>
      <c r="S31" s="89"/>
      <c r="T31" s="90"/>
    </row>
    <row r="32" spans="1:24" x14ac:dyDescent="0.2">
      <c r="A32" s="33">
        <v>426</v>
      </c>
      <c r="B32" s="34" t="s">
        <v>27</v>
      </c>
      <c r="C32" s="91">
        <v>1380.32</v>
      </c>
      <c r="D32" s="91">
        <v>500</v>
      </c>
      <c r="E32" s="91">
        <v>1880.32</v>
      </c>
      <c r="F32" s="92">
        <v>1827.23</v>
      </c>
      <c r="G32" s="92"/>
      <c r="H32" s="92"/>
      <c r="I32" s="92">
        <v>53.09</v>
      </c>
      <c r="J32" s="92"/>
      <c r="K32" s="92"/>
      <c r="L32" s="92"/>
      <c r="M32" s="92"/>
      <c r="N32" s="92"/>
      <c r="O32" s="92"/>
      <c r="P32" s="92"/>
      <c r="Q32" s="92"/>
      <c r="R32" s="88"/>
      <c r="S32" s="89"/>
      <c r="T32" s="90"/>
    </row>
    <row r="33" spans="1:25" s="4" customFormat="1" ht="31.5" customHeight="1" x14ac:dyDescent="0.2">
      <c r="A33" s="36">
        <v>1026</v>
      </c>
      <c r="B33" s="37" t="s">
        <v>31</v>
      </c>
      <c r="C33" s="101">
        <f t="shared" ref="C33:Q33" si="9">SUM(C35,C48)</f>
        <v>57541.31</v>
      </c>
      <c r="D33" s="101">
        <f t="shared" si="9"/>
        <v>4083.9200000000005</v>
      </c>
      <c r="E33" s="101">
        <f t="shared" si="9"/>
        <v>61625.229999999996</v>
      </c>
      <c r="F33" s="101">
        <f t="shared" si="9"/>
        <v>51604.25</v>
      </c>
      <c r="G33" s="101">
        <f t="shared" si="9"/>
        <v>3982.09</v>
      </c>
      <c r="H33" s="101">
        <f t="shared" si="9"/>
        <v>0</v>
      </c>
      <c r="I33" s="101">
        <f t="shared" si="9"/>
        <v>0</v>
      </c>
      <c r="J33" s="101">
        <f t="shared" si="9"/>
        <v>0</v>
      </c>
      <c r="K33" s="101">
        <f t="shared" si="9"/>
        <v>0</v>
      </c>
      <c r="L33" s="101">
        <f t="shared" si="9"/>
        <v>2189.9299999999998</v>
      </c>
      <c r="M33" s="101">
        <f t="shared" si="9"/>
        <v>0</v>
      </c>
      <c r="N33" s="101">
        <f t="shared" si="9"/>
        <v>0</v>
      </c>
      <c r="O33" s="101">
        <f t="shared" si="9"/>
        <v>3583.51</v>
      </c>
      <c r="P33" s="101">
        <f t="shared" si="9"/>
        <v>265.45</v>
      </c>
      <c r="Q33" s="101">
        <f t="shared" si="9"/>
        <v>0</v>
      </c>
      <c r="R33" s="102"/>
      <c r="S33" s="101">
        <f>SUM(S35,S48)</f>
        <v>56606.929999999993</v>
      </c>
      <c r="T33" s="101">
        <f>SUM(T35,T48)</f>
        <v>56435.039999999994</v>
      </c>
    </row>
    <row r="34" spans="1:25" s="4" customFormat="1" ht="17.25" customHeight="1" x14ac:dyDescent="0.2">
      <c r="A34" s="248" t="s">
        <v>32</v>
      </c>
      <c r="B34" s="249"/>
      <c r="C34" s="103"/>
      <c r="D34" s="103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5"/>
      <c r="S34" s="104"/>
      <c r="T34" s="106"/>
    </row>
    <row r="35" spans="1:25" s="4" customFormat="1" ht="34.5" customHeight="1" x14ac:dyDescent="0.2">
      <c r="A35" s="250" t="s">
        <v>33</v>
      </c>
      <c r="B35" s="251"/>
      <c r="C35" s="181">
        <f>SUM(C36,C40,C46)</f>
        <v>50984.79</v>
      </c>
      <c r="D35" s="181">
        <f>SUM(D36:D47)</f>
        <v>3318.4800000000005</v>
      </c>
      <c r="E35" s="181">
        <f>SUM(E36,E40,E46)</f>
        <v>54303.27</v>
      </c>
      <c r="F35" s="181">
        <f>SUM(F36,F40,F46)</f>
        <v>48396.7</v>
      </c>
      <c r="G35" s="181">
        <f>SUM(G36,G40,G46)</f>
        <v>3982.09</v>
      </c>
      <c r="H35" s="181">
        <f>SUM(H37,H41,H42,H43,H45,H46)</f>
        <v>0</v>
      </c>
      <c r="I35" s="181">
        <f>SUM(I37,I41,I42,I43,I45,I46)</f>
        <v>0</v>
      </c>
      <c r="J35" s="181">
        <f>SUM(J37,J41,J42,J43,J45,J46)</f>
        <v>0</v>
      </c>
      <c r="K35" s="181">
        <f>SUM(K37,K41,K42,K43,K45,K46)</f>
        <v>0</v>
      </c>
      <c r="L35" s="181">
        <f>SUM(L36,L40,L46)</f>
        <v>1924.48</v>
      </c>
      <c r="M35" s="181">
        <f>SUM(M37,M41,M42,M43,M45,M46)</f>
        <v>0</v>
      </c>
      <c r="N35" s="181">
        <f>SUM(N37,N41,N42,N43,N45,N46)</f>
        <v>0</v>
      </c>
      <c r="O35" s="181">
        <f>SUM(O37,O41,O42,O43,O45,O46)</f>
        <v>0</v>
      </c>
      <c r="P35" s="181">
        <f>SUM(P37,P41,P42,P43,P45,P46)</f>
        <v>0</v>
      </c>
      <c r="Q35" s="181">
        <f>SUM(Q37,Q41,Q42,Q43,Q45,Q46)</f>
        <v>0</v>
      </c>
      <c r="R35" s="182"/>
      <c r="S35" s="181">
        <f>SUM(S36,S40,S46)</f>
        <v>51430.729999999996</v>
      </c>
      <c r="T35" s="181">
        <f>SUM(T36,T40,T46)</f>
        <v>51258.84</v>
      </c>
    </row>
    <row r="36" spans="1:25" s="4" customFormat="1" ht="12.75" customHeight="1" x14ac:dyDescent="0.2">
      <c r="A36" s="38">
        <v>31</v>
      </c>
      <c r="B36" s="39" t="s">
        <v>10</v>
      </c>
      <c r="C36" s="111">
        <f>SUM(C39,C38,C37)</f>
        <v>41130.79</v>
      </c>
      <c r="D36" s="111"/>
      <c r="E36" s="111">
        <f>SUM(E39,E38,E37)</f>
        <v>41600.79</v>
      </c>
      <c r="F36" s="108">
        <f t="shared" ref="F36:Q36" si="10">SUM(F37,F38,F39)</f>
        <v>41130.79</v>
      </c>
      <c r="G36" s="108">
        <f t="shared" si="10"/>
        <v>470</v>
      </c>
      <c r="H36" s="108">
        <f t="shared" si="10"/>
        <v>0</v>
      </c>
      <c r="I36" s="108">
        <f t="shared" si="10"/>
        <v>0</v>
      </c>
      <c r="J36" s="108">
        <f t="shared" si="10"/>
        <v>0</v>
      </c>
      <c r="K36" s="108">
        <f t="shared" si="10"/>
        <v>0</v>
      </c>
      <c r="L36" s="108">
        <f t="shared" si="10"/>
        <v>0</v>
      </c>
      <c r="M36" s="108">
        <f t="shared" si="10"/>
        <v>0</v>
      </c>
      <c r="N36" s="108">
        <f t="shared" si="10"/>
        <v>0</v>
      </c>
      <c r="O36" s="108">
        <f t="shared" si="10"/>
        <v>0</v>
      </c>
      <c r="P36" s="108">
        <f t="shared" si="10"/>
        <v>0</v>
      </c>
      <c r="Q36" s="108">
        <f t="shared" si="10"/>
        <v>0</v>
      </c>
      <c r="R36" s="107"/>
      <c r="S36" s="108">
        <v>41031.26</v>
      </c>
      <c r="T36" s="109">
        <v>41117.53</v>
      </c>
      <c r="Y36" s="25"/>
    </row>
    <row r="37" spans="1:25" s="4" customFormat="1" ht="12.75" customHeight="1" x14ac:dyDescent="0.2">
      <c r="A37" s="33">
        <v>311</v>
      </c>
      <c r="B37" s="34" t="s">
        <v>11</v>
      </c>
      <c r="C37" s="91">
        <v>32782.53</v>
      </c>
      <c r="D37" s="91">
        <v>400</v>
      </c>
      <c r="E37" s="91">
        <v>33182.53</v>
      </c>
      <c r="F37" s="92">
        <v>32782.53</v>
      </c>
      <c r="G37" s="92">
        <v>400</v>
      </c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6"/>
      <c r="S37" s="92"/>
      <c r="T37" s="97"/>
      <c r="Y37" s="25"/>
    </row>
    <row r="38" spans="1:25" s="4" customFormat="1" ht="12.75" customHeight="1" x14ac:dyDescent="0.2">
      <c r="A38" s="33">
        <v>312</v>
      </c>
      <c r="B38" s="34" t="s">
        <v>12</v>
      </c>
      <c r="C38" s="91">
        <v>2919.9</v>
      </c>
      <c r="D38" s="91"/>
      <c r="E38" s="91">
        <v>2919.9</v>
      </c>
      <c r="F38" s="92">
        <v>2919.9</v>
      </c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6"/>
      <c r="S38" s="92"/>
      <c r="T38" s="97"/>
      <c r="Y38" s="25"/>
    </row>
    <row r="39" spans="1:25" s="4" customFormat="1" ht="12.75" customHeight="1" x14ac:dyDescent="0.2">
      <c r="A39" s="33">
        <v>313</v>
      </c>
      <c r="B39" s="34" t="s">
        <v>13</v>
      </c>
      <c r="C39" s="91">
        <v>5428.36</v>
      </c>
      <c r="D39" s="91">
        <v>70</v>
      </c>
      <c r="E39" s="91">
        <v>5498.36</v>
      </c>
      <c r="F39" s="92">
        <v>5428.36</v>
      </c>
      <c r="G39" s="92">
        <v>70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6"/>
      <c r="S39" s="92"/>
      <c r="T39" s="97"/>
      <c r="Y39" s="26"/>
    </row>
    <row r="40" spans="1:25" s="4" customFormat="1" ht="12.75" customHeight="1" x14ac:dyDescent="0.2">
      <c r="A40" s="31">
        <v>32</v>
      </c>
      <c r="B40" s="32" t="s">
        <v>14</v>
      </c>
      <c r="C40" s="100">
        <f>SUM(C41,C42,C43,C44,C45)</f>
        <v>9668.19</v>
      </c>
      <c r="D40" s="100"/>
      <c r="E40" s="100">
        <f t="shared" ref="E40:K40" si="11">SUM(E41,E42,E43,E44,E45)</f>
        <v>12516.67</v>
      </c>
      <c r="F40" s="89">
        <f t="shared" si="11"/>
        <v>7080.0999999999995</v>
      </c>
      <c r="G40" s="89">
        <f t="shared" si="11"/>
        <v>3512.09</v>
      </c>
      <c r="H40" s="89">
        <f t="shared" si="11"/>
        <v>0</v>
      </c>
      <c r="I40" s="89">
        <f t="shared" si="11"/>
        <v>0</v>
      </c>
      <c r="J40" s="89">
        <f t="shared" si="11"/>
        <v>0</v>
      </c>
      <c r="K40" s="89">
        <f t="shared" si="11"/>
        <v>0</v>
      </c>
      <c r="L40" s="89">
        <f>SUM(L44,L43,L42,L41)</f>
        <v>1924.48</v>
      </c>
      <c r="M40" s="89">
        <f>SUM(M41,M42,M43,M44,M45)</f>
        <v>0</v>
      </c>
      <c r="N40" s="89">
        <f>SUM(N41,N42,N43,N44,N45)</f>
        <v>0</v>
      </c>
      <c r="O40" s="89">
        <f>SUM(O41,O42,O43,O44,O45)</f>
        <v>0</v>
      </c>
      <c r="P40" s="89">
        <f>SUM(P41,P42,P43,P44,P45)</f>
        <v>0</v>
      </c>
      <c r="Q40" s="89">
        <f>SUM(Q41,Q42,Q43,Q44,Q45)</f>
        <v>0</v>
      </c>
      <c r="R40" s="88"/>
      <c r="S40" s="89">
        <v>10213.66</v>
      </c>
      <c r="T40" s="90">
        <v>9955.5</v>
      </c>
    </row>
    <row r="41" spans="1:25" s="4" customFormat="1" ht="25.5" customHeight="1" x14ac:dyDescent="0.2">
      <c r="A41" s="33">
        <v>321</v>
      </c>
      <c r="B41" s="34" t="s">
        <v>15</v>
      </c>
      <c r="C41" s="91">
        <v>3477.34</v>
      </c>
      <c r="D41" s="91">
        <v>1039.49</v>
      </c>
      <c r="E41" s="91">
        <f>SUM(C41:D41)</f>
        <v>4516.83</v>
      </c>
      <c r="F41" s="92">
        <v>2781</v>
      </c>
      <c r="G41" s="92">
        <v>939.49</v>
      </c>
      <c r="H41" s="92">
        <v>0</v>
      </c>
      <c r="I41" s="92">
        <v>0</v>
      </c>
      <c r="J41" s="92">
        <v>0</v>
      </c>
      <c r="K41" s="92">
        <v>0</v>
      </c>
      <c r="L41" s="92">
        <v>796.34</v>
      </c>
      <c r="M41" s="92">
        <v>0</v>
      </c>
      <c r="N41" s="92">
        <v>0</v>
      </c>
      <c r="O41" s="92">
        <v>0</v>
      </c>
      <c r="P41" s="92">
        <v>0</v>
      </c>
      <c r="Q41" s="92">
        <v>0</v>
      </c>
      <c r="R41" s="96"/>
      <c r="S41" s="92"/>
      <c r="T41" s="97"/>
    </row>
    <row r="42" spans="1:25" s="180" customFormat="1" ht="25.5" x14ac:dyDescent="0.2">
      <c r="A42" s="33">
        <v>322</v>
      </c>
      <c r="B42" s="34" t="s">
        <v>16</v>
      </c>
      <c r="C42" s="91">
        <v>1873.38</v>
      </c>
      <c r="D42" s="91">
        <v>70</v>
      </c>
      <c r="E42" s="91">
        <v>1943.38</v>
      </c>
      <c r="F42" s="92">
        <v>413.43</v>
      </c>
      <c r="G42" s="92">
        <v>733.61</v>
      </c>
      <c r="H42" s="92">
        <v>0</v>
      </c>
      <c r="I42" s="92">
        <v>0</v>
      </c>
      <c r="J42" s="92">
        <v>0</v>
      </c>
      <c r="K42" s="92">
        <v>0</v>
      </c>
      <c r="L42" s="92">
        <v>796.34</v>
      </c>
      <c r="M42" s="92">
        <v>0</v>
      </c>
      <c r="N42" s="92">
        <v>0</v>
      </c>
      <c r="O42" s="92">
        <v>0</v>
      </c>
      <c r="P42" s="92">
        <v>0</v>
      </c>
      <c r="Q42" s="92">
        <v>0</v>
      </c>
      <c r="R42" s="96"/>
      <c r="S42" s="92"/>
      <c r="T42" s="97"/>
    </row>
    <row r="43" spans="1:25" s="4" customFormat="1" x14ac:dyDescent="0.2">
      <c r="A43" s="33">
        <v>323</v>
      </c>
      <c r="B43" s="34" t="s">
        <v>17</v>
      </c>
      <c r="C43" s="91">
        <v>3404.34</v>
      </c>
      <c r="D43" s="91">
        <v>1480.9</v>
      </c>
      <c r="E43" s="91">
        <f>SUM(C43:D43)</f>
        <v>4885.24</v>
      </c>
      <c r="F43" s="92">
        <v>3171.62</v>
      </c>
      <c r="G43" s="92">
        <v>1580.9</v>
      </c>
      <c r="H43" s="92">
        <v>0</v>
      </c>
      <c r="I43" s="92">
        <v>0</v>
      </c>
      <c r="J43" s="92">
        <v>0</v>
      </c>
      <c r="K43" s="92">
        <v>0</v>
      </c>
      <c r="L43" s="92">
        <v>132.72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6"/>
      <c r="S43" s="92"/>
      <c r="T43" s="97"/>
    </row>
    <row r="44" spans="1:25" s="4" customFormat="1" ht="25.5" customHeight="1" x14ac:dyDescent="0.2">
      <c r="A44" s="33">
        <v>324</v>
      </c>
      <c r="B44" s="34" t="s">
        <v>34</v>
      </c>
      <c r="C44" s="91">
        <v>199.08</v>
      </c>
      <c r="D44" s="91"/>
      <c r="E44" s="91">
        <v>199.08</v>
      </c>
      <c r="F44" s="92"/>
      <c r="G44" s="92"/>
      <c r="H44" s="92"/>
      <c r="I44" s="92"/>
      <c r="J44" s="92"/>
      <c r="K44" s="92"/>
      <c r="L44" s="92">
        <v>199.08</v>
      </c>
      <c r="M44" s="92"/>
      <c r="N44" s="92"/>
      <c r="O44" s="92"/>
      <c r="P44" s="92"/>
      <c r="Q44" s="92"/>
      <c r="R44" s="96"/>
      <c r="S44" s="92"/>
      <c r="T44" s="97"/>
    </row>
    <row r="45" spans="1:25" s="4" customFormat="1" ht="25.5" x14ac:dyDescent="0.2">
      <c r="A45" s="33">
        <v>329</v>
      </c>
      <c r="B45" s="34" t="s">
        <v>36</v>
      </c>
      <c r="C45" s="91">
        <v>714.05</v>
      </c>
      <c r="D45" s="91">
        <v>258.08999999999997</v>
      </c>
      <c r="E45" s="91">
        <v>972.14</v>
      </c>
      <c r="F45" s="92">
        <v>714.05</v>
      </c>
      <c r="G45" s="92">
        <v>258.08999999999997</v>
      </c>
      <c r="H45" s="92"/>
      <c r="I45" s="92"/>
      <c r="J45" s="92"/>
      <c r="K45" s="92"/>
      <c r="L45" s="92"/>
      <c r="M45" s="92"/>
      <c r="N45" s="92"/>
      <c r="O45" s="92"/>
      <c r="P45" s="89"/>
      <c r="Q45" s="89"/>
      <c r="R45" s="96"/>
      <c r="S45" s="89"/>
      <c r="T45" s="90"/>
    </row>
    <row r="46" spans="1:25" x14ac:dyDescent="0.2">
      <c r="A46" s="31">
        <v>34</v>
      </c>
      <c r="B46" s="32" t="s">
        <v>18</v>
      </c>
      <c r="C46" s="100">
        <f>SUM(C47)</f>
        <v>185.81</v>
      </c>
      <c r="D46" s="100"/>
      <c r="E46" s="100">
        <f t="shared" ref="E46:Q46" si="12">SUM(E47)</f>
        <v>185.81</v>
      </c>
      <c r="F46" s="89">
        <f t="shared" si="12"/>
        <v>185.81</v>
      </c>
      <c r="G46" s="89">
        <f t="shared" si="12"/>
        <v>0</v>
      </c>
      <c r="H46" s="89">
        <f t="shared" si="12"/>
        <v>0</v>
      </c>
      <c r="I46" s="89">
        <f t="shared" si="12"/>
        <v>0</v>
      </c>
      <c r="J46" s="89">
        <f t="shared" si="12"/>
        <v>0</v>
      </c>
      <c r="K46" s="89">
        <f t="shared" si="12"/>
        <v>0</v>
      </c>
      <c r="L46" s="89">
        <f t="shared" si="12"/>
        <v>0</v>
      </c>
      <c r="M46" s="89">
        <f t="shared" si="12"/>
        <v>0</v>
      </c>
      <c r="N46" s="89">
        <f t="shared" si="12"/>
        <v>0</v>
      </c>
      <c r="O46" s="89">
        <f t="shared" si="12"/>
        <v>0</v>
      </c>
      <c r="P46" s="89">
        <f t="shared" si="12"/>
        <v>0</v>
      </c>
      <c r="Q46" s="89">
        <f t="shared" si="12"/>
        <v>0</v>
      </c>
      <c r="R46" s="88"/>
      <c r="S46" s="89">
        <v>185.81</v>
      </c>
      <c r="T46" s="90">
        <v>185.81</v>
      </c>
    </row>
    <row r="47" spans="1:25" x14ac:dyDescent="0.2">
      <c r="A47" s="33">
        <v>343</v>
      </c>
      <c r="B47" s="34" t="s">
        <v>19</v>
      </c>
      <c r="C47" s="91">
        <v>185.81</v>
      </c>
      <c r="D47" s="91"/>
      <c r="E47" s="91">
        <v>185.81</v>
      </c>
      <c r="F47" s="92">
        <v>185.81</v>
      </c>
      <c r="G47" s="92"/>
      <c r="H47" s="92"/>
      <c r="I47" s="92"/>
      <c r="J47" s="92"/>
      <c r="K47" s="92"/>
      <c r="L47" s="89"/>
      <c r="M47" s="89"/>
      <c r="N47" s="89"/>
      <c r="O47" s="89"/>
      <c r="P47" s="89"/>
      <c r="Q47" s="89"/>
      <c r="R47" s="88"/>
      <c r="S47" s="89"/>
      <c r="T47" s="90"/>
    </row>
    <row r="48" spans="1:25" ht="34.5" customHeight="1" x14ac:dyDescent="0.2">
      <c r="A48" s="234" t="s">
        <v>37</v>
      </c>
      <c r="B48" s="235"/>
      <c r="C48" s="110">
        <f>SUM(C49)</f>
        <v>6556.5199999999995</v>
      </c>
      <c r="D48" s="110">
        <f t="shared" ref="D48:Q48" si="13">SUM(D49)</f>
        <v>765.44</v>
      </c>
      <c r="E48" s="110">
        <f t="shared" si="13"/>
        <v>7321.9599999999991</v>
      </c>
      <c r="F48" s="110">
        <f t="shared" si="13"/>
        <v>3207.55</v>
      </c>
      <c r="G48" s="110">
        <f t="shared" si="13"/>
        <v>0</v>
      </c>
      <c r="H48" s="110">
        <f t="shared" si="13"/>
        <v>0</v>
      </c>
      <c r="I48" s="110">
        <f t="shared" si="13"/>
        <v>0</v>
      </c>
      <c r="J48" s="110">
        <f t="shared" si="13"/>
        <v>0</v>
      </c>
      <c r="K48" s="110">
        <f t="shared" si="13"/>
        <v>0</v>
      </c>
      <c r="L48" s="110">
        <f t="shared" si="13"/>
        <v>265.45</v>
      </c>
      <c r="M48" s="110">
        <f t="shared" si="13"/>
        <v>0</v>
      </c>
      <c r="N48" s="110">
        <f t="shared" si="13"/>
        <v>0</v>
      </c>
      <c r="O48" s="110">
        <f t="shared" si="13"/>
        <v>3583.51</v>
      </c>
      <c r="P48" s="110">
        <f t="shared" si="13"/>
        <v>265.45</v>
      </c>
      <c r="Q48" s="110">
        <f t="shared" si="13"/>
        <v>0</v>
      </c>
      <c r="R48" s="186"/>
      <c r="S48" s="110">
        <v>5176.2</v>
      </c>
      <c r="T48" s="187">
        <v>5176.2</v>
      </c>
    </row>
    <row r="49" spans="1:20" s="4" customFormat="1" ht="38.25" x14ac:dyDescent="0.2">
      <c r="A49" s="38">
        <v>42</v>
      </c>
      <c r="B49" s="39" t="s">
        <v>28</v>
      </c>
      <c r="C49" s="111">
        <f>SUM(C50:C51)</f>
        <v>6556.5199999999995</v>
      </c>
      <c r="D49" s="111">
        <f>SUM(D50:D51)</f>
        <v>765.44</v>
      </c>
      <c r="E49" s="111">
        <f>SUM(E50,E51)</f>
        <v>7321.9599999999991</v>
      </c>
      <c r="F49" s="108">
        <f>SUM(F50:F51)</f>
        <v>3207.55</v>
      </c>
      <c r="G49" s="108">
        <f t="shared" ref="G49:Q49" si="14">SUM(G50:G51)</f>
        <v>0</v>
      </c>
      <c r="H49" s="108">
        <f t="shared" si="14"/>
        <v>0</v>
      </c>
      <c r="I49" s="108">
        <f t="shared" si="14"/>
        <v>0</v>
      </c>
      <c r="J49" s="108">
        <f t="shared" si="14"/>
        <v>0</v>
      </c>
      <c r="K49" s="108">
        <f t="shared" si="14"/>
        <v>0</v>
      </c>
      <c r="L49" s="108">
        <f t="shared" si="14"/>
        <v>265.45</v>
      </c>
      <c r="M49" s="108">
        <f t="shared" si="14"/>
        <v>0</v>
      </c>
      <c r="N49" s="108">
        <f t="shared" si="14"/>
        <v>0</v>
      </c>
      <c r="O49" s="108">
        <f t="shared" si="14"/>
        <v>3583.51</v>
      </c>
      <c r="P49" s="108">
        <f t="shared" si="14"/>
        <v>265.45</v>
      </c>
      <c r="Q49" s="108">
        <f t="shared" si="14"/>
        <v>0</v>
      </c>
      <c r="R49" s="107"/>
      <c r="S49" s="108"/>
      <c r="T49" s="109"/>
    </row>
    <row r="50" spans="1:20" ht="38.25" x14ac:dyDescent="0.2">
      <c r="A50" s="33">
        <v>424</v>
      </c>
      <c r="B50" s="34" t="s">
        <v>35</v>
      </c>
      <c r="C50" s="91">
        <v>5176.2</v>
      </c>
      <c r="D50" s="91">
        <v>265.44</v>
      </c>
      <c r="E50" s="91">
        <f>SUM(C50:D50)</f>
        <v>5441.6399999999994</v>
      </c>
      <c r="F50" s="92">
        <v>1327.23</v>
      </c>
      <c r="G50" s="92"/>
      <c r="H50" s="92"/>
      <c r="I50" s="92"/>
      <c r="J50" s="92"/>
      <c r="K50" s="92"/>
      <c r="L50" s="92">
        <v>265.45</v>
      </c>
      <c r="M50" s="92"/>
      <c r="N50" s="92"/>
      <c r="O50" s="92">
        <v>3583.51</v>
      </c>
      <c r="P50" s="92">
        <v>265.45</v>
      </c>
      <c r="Q50" s="92"/>
      <c r="R50" s="96"/>
      <c r="S50" s="92"/>
      <c r="T50" s="97"/>
    </row>
    <row r="51" spans="1:20" x14ac:dyDescent="0.2">
      <c r="A51" s="33">
        <v>426</v>
      </c>
      <c r="B51" s="34" t="s">
        <v>27</v>
      </c>
      <c r="C51" s="91">
        <v>1380.32</v>
      </c>
      <c r="D51" s="91">
        <v>500</v>
      </c>
      <c r="E51" s="91">
        <v>1880.32</v>
      </c>
      <c r="F51" s="92">
        <v>1880.32</v>
      </c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6"/>
      <c r="S51" s="92"/>
      <c r="T51" s="97"/>
    </row>
    <row r="52" spans="1:20" x14ac:dyDescent="0.2">
      <c r="A52" s="5"/>
      <c r="B52" s="40"/>
      <c r="C52" s="27"/>
      <c r="D52" s="27"/>
      <c r="E52" s="27"/>
      <c r="F52" s="27"/>
      <c r="G52" s="27"/>
      <c r="H52" s="27"/>
      <c r="L52" s="27"/>
      <c r="M52" s="27"/>
      <c r="N52" s="27"/>
      <c r="O52" s="27"/>
      <c r="P52" s="27"/>
      <c r="Q52" s="27"/>
      <c r="R52" s="27"/>
      <c r="S52" s="27"/>
      <c r="T52" s="27"/>
    </row>
    <row r="53" spans="1:20" x14ac:dyDescent="0.2">
      <c r="A53" s="5"/>
      <c r="B53" s="40"/>
      <c r="C53" s="27"/>
      <c r="D53" s="27"/>
      <c r="E53" s="27"/>
      <c r="F53" s="27"/>
      <c r="G53" s="27"/>
      <c r="H53" s="27"/>
      <c r="I53" s="27" t="s">
        <v>45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 spans="1:20" x14ac:dyDescent="0.2">
      <c r="A54" s="5"/>
      <c r="B54" s="40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5" spans="1:20" x14ac:dyDescent="0.2">
      <c r="A55" s="5"/>
      <c r="B55" s="40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</sheetData>
  <mergeCells count="12">
    <mergeCell ref="A7:J7"/>
    <mergeCell ref="A8:R8"/>
    <mergeCell ref="A29:B29"/>
    <mergeCell ref="A34:B34"/>
    <mergeCell ref="A35:B35"/>
    <mergeCell ref="A48:B48"/>
    <mergeCell ref="A9:T9"/>
    <mergeCell ref="B10:T10"/>
    <mergeCell ref="A13:B13"/>
    <mergeCell ref="A14:B14"/>
    <mergeCell ref="A16:B16"/>
    <mergeCell ref="A17:B17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OPĆI DIO</vt:lpstr>
      <vt:lpstr>izvori financiranja</vt:lpstr>
      <vt:lpstr>PRIHODI</vt:lpstr>
      <vt:lpstr>RASHODI 3.razina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Ilinić</dc:creator>
  <cp:lastModifiedBy>Vesna</cp:lastModifiedBy>
  <cp:lastPrinted>2023-04-13T10:39:55Z</cp:lastPrinted>
  <dcterms:created xsi:type="dcterms:W3CDTF">2020-11-10T10:50:21Z</dcterms:created>
  <dcterms:modified xsi:type="dcterms:W3CDTF">2023-05-17T09:07:07Z</dcterms:modified>
</cp:coreProperties>
</file>